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jima\OneDrive\デスクトップ\"/>
    </mc:Choice>
  </mc:AlternateContent>
  <xr:revisionPtr revIDLastSave="0" documentId="13_ncr:1_{7C0BE0D4-2E7B-44DF-BAE0-1D54E24AFA32}" xr6:coauthVersionLast="47" xr6:coauthVersionMax="47" xr10:uidLastSave="{00000000-0000-0000-0000-000000000000}"/>
  <bookViews>
    <workbookView xWindow="-120" yWindow="-120" windowWidth="29040" windowHeight="15720" firstSheet="1" activeTab="1" xr2:uid="{9702CFBA-DB52-497B-B6CD-E40CF79BAED9}"/>
  </bookViews>
  <sheets>
    <sheet name="内訳用保険料" sheetId="10" state="hidden" r:id="rId1"/>
    <sheet name="内訳明細(税込)" sheetId="14" r:id="rId2"/>
    <sheet name="内訳明細継続用計算 (R5以降注意点)" sheetId="12" r:id="rId3"/>
    <sheet name="特別加入保険料算定基礎額表" sheetId="8" r:id="rId4"/>
  </sheets>
  <definedNames>
    <definedName name="_xlnm.Print_Area" localSheetId="1">'内訳明細(税込)'!$A$1:$H$31</definedName>
    <definedName name="_xlnm.Print_Area" localSheetId="2">'内訳明細継続用計算 (R5以降注意点)'!$A$1:$H$31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4" l="1"/>
  <c r="F25" i="14"/>
  <c r="E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25" i="14" l="1"/>
  <c r="G7" i="14" s="1"/>
  <c r="G25" i="12"/>
  <c r="F25" i="12"/>
  <c r="E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25" i="12" l="1"/>
  <c r="G7" i="12" s="1"/>
  <c r="G197" i="10"/>
  <c r="G196" i="10"/>
  <c r="G195" i="10"/>
  <c r="G194" i="10"/>
  <c r="G193" i="10"/>
  <c r="G192" i="10"/>
  <c r="G191" i="10"/>
  <c r="G190" i="10"/>
  <c r="G189" i="10"/>
  <c r="G188" i="10"/>
  <c r="G187" i="10"/>
  <c r="G186" i="10"/>
  <c r="G185" i="10"/>
  <c r="G184" i="10"/>
  <c r="G183" i="10"/>
  <c r="G182" i="10"/>
  <c r="G181" i="10"/>
  <c r="G180" i="10"/>
  <c r="G179" i="10"/>
  <c r="G178" i="10"/>
  <c r="G177" i="10"/>
  <c r="G176" i="10"/>
  <c r="G175" i="10"/>
  <c r="G174" i="10"/>
  <c r="G173" i="10"/>
  <c r="G172" i="10"/>
  <c r="G171" i="10"/>
  <c r="G170" i="10"/>
  <c r="G169" i="10"/>
  <c r="G168" i="10"/>
  <c r="G167" i="10"/>
  <c r="G166" i="10"/>
  <c r="G165" i="10"/>
  <c r="G164" i="10"/>
  <c r="G163" i="10"/>
  <c r="G162" i="10"/>
  <c r="G161" i="10"/>
  <c r="G160" i="10"/>
  <c r="G159" i="10"/>
  <c r="G158" i="10"/>
  <c r="G157" i="10"/>
  <c r="G156" i="10"/>
  <c r="G155" i="10"/>
  <c r="G154" i="10"/>
  <c r="G153" i="10"/>
  <c r="G152" i="10"/>
  <c r="G151" i="10"/>
  <c r="G150" i="10"/>
  <c r="G149" i="10"/>
  <c r="G148" i="10"/>
  <c r="G147" i="10"/>
  <c r="G146" i="10"/>
  <c r="G145" i="10"/>
  <c r="G144" i="10"/>
  <c r="G143" i="10"/>
  <c r="G142" i="10"/>
  <c r="G141" i="10"/>
  <c r="G140" i="10"/>
  <c r="G139" i="10"/>
  <c r="G138" i="10"/>
  <c r="G137" i="10"/>
  <c r="G136" i="10"/>
  <c r="G135" i="10"/>
  <c r="G134" i="10"/>
  <c r="G133" i="10"/>
  <c r="G132" i="10"/>
  <c r="G131" i="10"/>
  <c r="G130" i="10"/>
  <c r="G129" i="10"/>
  <c r="G128" i="10"/>
  <c r="G127" i="10"/>
  <c r="G126" i="10"/>
  <c r="G125" i="10"/>
  <c r="G124" i="10"/>
  <c r="G123" i="10"/>
  <c r="G122" i="10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G108" i="10"/>
  <c r="G107" i="10"/>
  <c r="G106" i="10"/>
  <c r="G105" i="10"/>
  <c r="G104" i="10"/>
  <c r="G103" i="10"/>
  <c r="G102" i="10"/>
  <c r="G101" i="10"/>
  <c r="G100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B19" i="8" l="1"/>
  <c r="C19" i="8" s="1"/>
  <c r="B18" i="8"/>
  <c r="C18" i="8" s="1"/>
  <c r="B17" i="8"/>
  <c r="C17" i="8" s="1"/>
  <c r="B16" i="8"/>
  <c r="C16" i="8" s="1"/>
  <c r="B15" i="8"/>
  <c r="C15" i="8" s="1"/>
  <c r="B14" i="8"/>
  <c r="C14" i="8" s="1"/>
  <c r="B13" i="8"/>
  <c r="C13" i="8" s="1"/>
  <c r="B12" i="8"/>
  <c r="C12" i="8" s="1"/>
  <c r="B11" i="8"/>
  <c r="C11" i="8" s="1"/>
  <c r="B10" i="8"/>
  <c r="C10" i="8" s="1"/>
  <c r="B9" i="8"/>
  <c r="C9" i="8" s="1"/>
  <c r="B8" i="8"/>
  <c r="C8" i="8" s="1"/>
  <c r="B7" i="8"/>
  <c r="C7" i="8" s="1"/>
  <c r="B6" i="8"/>
  <c r="C6" i="8" s="1"/>
  <c r="B5" i="8"/>
  <c r="C5" i="8" s="1"/>
  <c r="B4" i="8"/>
  <c r="C4" i="8" s="1"/>
  <c r="G18" i="8" l="1"/>
  <c r="F18" i="8"/>
  <c r="M18" i="8"/>
  <c r="E18" i="8"/>
  <c r="L18" i="8"/>
  <c r="D18" i="8"/>
  <c r="J18" i="8"/>
  <c r="I18" i="8"/>
  <c r="K18" i="8"/>
  <c r="H18" i="8"/>
  <c r="D11" i="8"/>
  <c r="K11" i="8"/>
  <c r="J11" i="8"/>
  <c r="I11" i="8"/>
  <c r="H11" i="8"/>
  <c r="F11" i="8"/>
  <c r="M11" i="8"/>
  <c r="G11" i="8"/>
  <c r="E11" i="8"/>
  <c r="L11" i="8"/>
  <c r="G12" i="8"/>
  <c r="F12" i="8"/>
  <c r="M12" i="8"/>
  <c r="E12" i="8"/>
  <c r="L12" i="8"/>
  <c r="D12" i="8"/>
  <c r="I12" i="8"/>
  <c r="H12" i="8"/>
  <c r="K12" i="8"/>
  <c r="J12" i="8"/>
  <c r="K5" i="8"/>
  <c r="J5" i="8"/>
  <c r="H5" i="8"/>
  <c r="F5" i="8"/>
  <c r="M5" i="8"/>
  <c r="D5" i="8"/>
  <c r="G5" i="8"/>
  <c r="E5" i="8"/>
  <c r="L5" i="8"/>
  <c r="I5" i="8"/>
  <c r="D13" i="8"/>
  <c r="K13" i="8"/>
  <c r="J13" i="8"/>
  <c r="I13" i="8"/>
  <c r="H13" i="8"/>
  <c r="M13" i="8"/>
  <c r="G13" i="8"/>
  <c r="F13" i="8"/>
  <c r="E13" i="8"/>
  <c r="L13" i="8"/>
  <c r="I10" i="8"/>
  <c r="G10" i="8"/>
  <c r="F10" i="8"/>
  <c r="E10" i="8"/>
  <c r="M10" i="8"/>
  <c r="L10" i="8"/>
  <c r="D10" i="8"/>
  <c r="J10" i="8"/>
  <c r="H10" i="8"/>
  <c r="K10" i="8"/>
  <c r="K19" i="8"/>
  <c r="J19" i="8"/>
  <c r="I19" i="8"/>
  <c r="H19" i="8"/>
  <c r="M19" i="8"/>
  <c r="D19" i="8"/>
  <c r="G19" i="8"/>
  <c r="F19" i="8"/>
  <c r="E19" i="8"/>
  <c r="L19" i="8"/>
  <c r="G4" i="8"/>
  <c r="F4" i="8"/>
  <c r="M4" i="8"/>
  <c r="L4" i="8"/>
  <c r="D4" i="8"/>
  <c r="J4" i="8"/>
  <c r="I4" i="8"/>
  <c r="H4" i="8"/>
  <c r="E4" i="8"/>
  <c r="K4" i="8"/>
  <c r="H6" i="8"/>
  <c r="G6" i="8"/>
  <c r="F6" i="8"/>
  <c r="E6" i="8"/>
  <c r="M6" i="8"/>
  <c r="L6" i="8"/>
  <c r="D6" i="8"/>
  <c r="J6" i="8"/>
  <c r="K6" i="8"/>
  <c r="I6" i="8"/>
  <c r="G14" i="8"/>
  <c r="F14" i="8"/>
  <c r="E14" i="8"/>
  <c r="M14" i="8"/>
  <c r="L14" i="8"/>
  <c r="D14" i="8"/>
  <c r="J14" i="8"/>
  <c r="H14" i="8"/>
  <c r="K14" i="8"/>
  <c r="I14" i="8"/>
  <c r="K7" i="8"/>
  <c r="J7" i="8"/>
  <c r="I7" i="8"/>
  <c r="H7" i="8"/>
  <c r="F7" i="8"/>
  <c r="E7" i="8"/>
  <c r="D7" i="8"/>
  <c r="G7" i="8"/>
  <c r="M7" i="8"/>
  <c r="L7" i="8"/>
  <c r="K15" i="8"/>
  <c r="J15" i="8"/>
  <c r="I15" i="8"/>
  <c r="H15" i="8"/>
  <c r="M15" i="8"/>
  <c r="L15" i="8"/>
  <c r="G15" i="8"/>
  <c r="F15" i="8"/>
  <c r="E15" i="8"/>
  <c r="D15" i="8"/>
  <c r="G8" i="8"/>
  <c r="F8" i="8"/>
  <c r="M8" i="8"/>
  <c r="E8" i="8"/>
  <c r="L8" i="8"/>
  <c r="D8" i="8"/>
  <c r="J8" i="8"/>
  <c r="I8" i="8"/>
  <c r="H8" i="8"/>
  <c r="K8" i="8"/>
  <c r="G16" i="8"/>
  <c r="F16" i="8"/>
  <c r="M16" i="8"/>
  <c r="E16" i="8"/>
  <c r="L16" i="8"/>
  <c r="D16" i="8"/>
  <c r="J16" i="8"/>
  <c r="I16" i="8"/>
  <c r="K16" i="8"/>
  <c r="H16" i="8"/>
  <c r="D9" i="8"/>
  <c r="K9" i="8"/>
  <c r="J9" i="8"/>
  <c r="I9" i="8"/>
  <c r="H9" i="8"/>
  <c r="F9" i="8"/>
  <c r="M9" i="8"/>
  <c r="G9" i="8"/>
  <c r="E9" i="8"/>
  <c r="L9" i="8"/>
  <c r="D17" i="8"/>
  <c r="K17" i="8"/>
  <c r="J17" i="8"/>
  <c r="I17" i="8"/>
  <c r="H17" i="8"/>
  <c r="F17" i="8"/>
  <c r="G17" i="8"/>
  <c r="M17" i="8"/>
  <c r="E17" i="8"/>
  <c r="L17" i="8"/>
</calcChain>
</file>

<file path=xl/sharedStrings.xml><?xml version="1.0" encoding="utf-8"?>
<sst xmlns="http://schemas.openxmlformats.org/spreadsheetml/2006/main" count="86" uniqueCount="54">
  <si>
    <t>算定基礎額</t>
    <rPh sb="0" eb="2">
      <t>サンテイ</t>
    </rPh>
    <rPh sb="2" eb="4">
      <t>キソ</t>
    </rPh>
    <rPh sb="4" eb="5">
      <t>ガク</t>
    </rPh>
    <phoneticPr fontId="2"/>
  </si>
  <si>
    <t>料率</t>
    <rPh sb="0" eb="2">
      <t>リョウリツ</t>
    </rPh>
    <phoneticPr fontId="2"/>
  </si>
  <si>
    <t>加入月</t>
    <rPh sb="0" eb="2">
      <t>カニュウ</t>
    </rPh>
    <rPh sb="2" eb="3">
      <t>ツキ</t>
    </rPh>
    <phoneticPr fontId="2"/>
  </si>
  <si>
    <t>算定基礎額×0.018＝12ヶ月分保険料÷12×月数＝保険料</t>
    <rPh sb="0" eb="2">
      <t>サンテイ</t>
    </rPh>
    <rPh sb="2" eb="4">
      <t>キソ</t>
    </rPh>
    <rPh sb="4" eb="5">
      <t>ガク</t>
    </rPh>
    <rPh sb="15" eb="17">
      <t>ゲツブン</t>
    </rPh>
    <rPh sb="17" eb="20">
      <t>ホケンリョウ</t>
    </rPh>
    <rPh sb="24" eb="26">
      <t>ツキスウ</t>
    </rPh>
    <rPh sb="27" eb="30">
      <t>ホケンリョウ</t>
    </rPh>
    <phoneticPr fontId="2"/>
  </si>
  <si>
    <t>平成30年度　一人親方（建築業）</t>
    <rPh sb="0" eb="2">
      <t>ヘイセイ</t>
    </rPh>
    <rPh sb="4" eb="6">
      <t>ネンド</t>
    </rPh>
    <rPh sb="7" eb="9">
      <t>ヒトリ</t>
    </rPh>
    <rPh sb="9" eb="11">
      <t>オヤカタ</t>
    </rPh>
    <rPh sb="12" eb="14">
      <t>ケンチク</t>
    </rPh>
    <rPh sb="14" eb="15">
      <t>ギョウ</t>
    </rPh>
    <phoneticPr fontId="2"/>
  </si>
  <si>
    <t>料率18/1000</t>
    <rPh sb="0" eb="2">
      <t>リョウリツ</t>
    </rPh>
    <phoneticPr fontId="2"/>
  </si>
  <si>
    <t>振込金額＝保険料+会費+入会金</t>
    <rPh sb="0" eb="2">
      <t>フリコミ</t>
    </rPh>
    <rPh sb="2" eb="4">
      <t>キンガク</t>
    </rPh>
    <rPh sb="5" eb="8">
      <t>ホケンリョウ</t>
    </rPh>
    <rPh sb="9" eb="11">
      <t>カイヒ</t>
    </rPh>
    <rPh sb="12" eb="15">
      <t>ニュウカイキン</t>
    </rPh>
    <phoneticPr fontId="2"/>
  </si>
  <si>
    <t>保険料</t>
    <rPh sb="0" eb="3">
      <t>ホケンリョウ</t>
    </rPh>
    <phoneticPr fontId="2"/>
  </si>
  <si>
    <t>関数用列</t>
    <rPh sb="0" eb="2">
      <t>カンスウ</t>
    </rPh>
    <rPh sb="2" eb="3">
      <t>ヨウ</t>
    </rPh>
    <rPh sb="3" eb="4">
      <t>レツ</t>
    </rPh>
    <phoneticPr fontId="2"/>
  </si>
  <si>
    <t>給付基礎
日額</t>
    <rPh sb="0" eb="2">
      <t>キュウフ</t>
    </rPh>
    <rPh sb="2" eb="4">
      <t>キソ</t>
    </rPh>
    <rPh sb="5" eb="7">
      <t>ニチガク</t>
    </rPh>
    <phoneticPr fontId="2"/>
  </si>
  <si>
    <t>保険料算
定基礎額</t>
    <rPh sb="0" eb="3">
      <t>ホケンリョウ</t>
    </rPh>
    <rPh sb="3" eb="4">
      <t>ザン</t>
    </rPh>
    <rPh sb="5" eb="6">
      <t>サダム</t>
    </rPh>
    <rPh sb="6" eb="8">
      <t>キソ</t>
    </rPh>
    <rPh sb="8" eb="9">
      <t>ガク</t>
    </rPh>
    <phoneticPr fontId="2"/>
  </si>
  <si>
    <t>特別加入保険料算定基礎日額表（月割早見表）</t>
    <rPh sb="0" eb="2">
      <t>トクベツ</t>
    </rPh>
    <rPh sb="2" eb="4">
      <t>カニュウ</t>
    </rPh>
    <rPh sb="4" eb="7">
      <t>ホケンリョウ</t>
    </rPh>
    <rPh sb="7" eb="9">
      <t>サンテイ</t>
    </rPh>
    <rPh sb="9" eb="11">
      <t>キソ</t>
    </rPh>
    <rPh sb="11" eb="13">
      <t>ニチガク</t>
    </rPh>
    <rPh sb="13" eb="14">
      <t>ヒョウ</t>
    </rPh>
    <rPh sb="15" eb="17">
      <t>ツキワ</t>
    </rPh>
    <rPh sb="17" eb="20">
      <t>ハヤミヒョウ</t>
    </rPh>
    <phoneticPr fontId="2"/>
  </si>
  <si>
    <t>一　　人　　親　　方　　振　　込　　内　　訳　　明　　細</t>
    <rPh sb="0" eb="1">
      <t>イチ</t>
    </rPh>
    <rPh sb="3" eb="4">
      <t>ニン</t>
    </rPh>
    <rPh sb="6" eb="7">
      <t>オヤ</t>
    </rPh>
    <rPh sb="9" eb="10">
      <t>ホウ</t>
    </rPh>
    <rPh sb="12" eb="13">
      <t>フ</t>
    </rPh>
    <rPh sb="15" eb="16">
      <t>コミ</t>
    </rPh>
    <rPh sb="18" eb="19">
      <t>ウチ</t>
    </rPh>
    <rPh sb="21" eb="22">
      <t>ワケ</t>
    </rPh>
    <rPh sb="24" eb="25">
      <t>メイ</t>
    </rPh>
    <rPh sb="27" eb="28">
      <t>ホソ</t>
    </rPh>
    <phoneticPr fontId="2"/>
  </si>
  <si>
    <t>振込先口座：</t>
    <rPh sb="0" eb="2">
      <t>フリコミ</t>
    </rPh>
    <rPh sb="2" eb="3">
      <t>サキ</t>
    </rPh>
    <rPh sb="3" eb="5">
      <t>コウザ</t>
    </rPh>
    <phoneticPr fontId="2"/>
  </si>
  <si>
    <t>振 込 年 月 日</t>
    <phoneticPr fontId="2"/>
  </si>
  <si>
    <t>千葉銀行　京成駅前支店　普通預金　３５８００１０</t>
    <rPh sb="0" eb="2">
      <t>チバ</t>
    </rPh>
    <rPh sb="2" eb="4">
      <t>ギンコウ</t>
    </rPh>
    <rPh sb="5" eb="7">
      <t>ケイセイ</t>
    </rPh>
    <rPh sb="7" eb="9">
      <t>エキマエ</t>
    </rPh>
    <rPh sb="9" eb="11">
      <t>シテン</t>
    </rPh>
    <rPh sb="12" eb="14">
      <t>フツウ</t>
    </rPh>
    <rPh sb="14" eb="16">
      <t>ヨキン</t>
    </rPh>
    <phoneticPr fontId="2"/>
  </si>
  <si>
    <t>振 込 人 名 義</t>
    <rPh sb="0" eb="1">
      <t>シン</t>
    </rPh>
    <rPh sb="2" eb="3">
      <t>コ</t>
    </rPh>
    <rPh sb="4" eb="5">
      <t>ニン</t>
    </rPh>
    <rPh sb="6" eb="7">
      <t>ナ</t>
    </rPh>
    <rPh sb="8" eb="9">
      <t>ギ</t>
    </rPh>
    <phoneticPr fontId="2"/>
  </si>
  <si>
    <t>チバエスアールケイエイロウムセンター</t>
    <phoneticPr fontId="2"/>
  </si>
  <si>
    <t>　千葉　ＳＲ　経営　労務　センター　　</t>
    <rPh sb="1" eb="3">
      <t>チバ</t>
    </rPh>
    <rPh sb="7" eb="9">
      <t>ケイエイ</t>
    </rPh>
    <rPh sb="10" eb="12">
      <t>ロウム</t>
    </rPh>
    <phoneticPr fontId="2"/>
  </si>
  <si>
    <t>No.</t>
    <phoneticPr fontId="2"/>
  </si>
  <si>
    <t>整理番号</t>
    <rPh sb="0" eb="2">
      <t>セイリ</t>
    </rPh>
    <rPh sb="2" eb="4">
      <t>バンゴウ</t>
    </rPh>
    <phoneticPr fontId="2"/>
  </si>
  <si>
    <t>一人親方氏名</t>
    <rPh sb="0" eb="2">
      <t>ヒトリ</t>
    </rPh>
    <rPh sb="2" eb="4">
      <t>オヤカタ</t>
    </rPh>
    <rPh sb="4" eb="6">
      <t>シメイ</t>
    </rPh>
    <phoneticPr fontId="2"/>
  </si>
  <si>
    <t>基礎日額</t>
    <rPh sb="0" eb="2">
      <t>キソ</t>
    </rPh>
    <rPh sb="2" eb="4">
      <t>ニチガク</t>
    </rPh>
    <phoneticPr fontId="2"/>
  </si>
  <si>
    <t>計</t>
    <rPh sb="0" eb="1">
      <t>ケイ</t>
    </rPh>
    <phoneticPr fontId="2"/>
  </si>
  <si>
    <t>　送信先</t>
    <rPh sb="1" eb="3">
      <t>ソウシン</t>
    </rPh>
    <rPh sb="3" eb="4">
      <t>サキ</t>
    </rPh>
    <phoneticPr fontId="2"/>
  </si>
  <si>
    <t>担　当　社　労　士</t>
    <rPh sb="0" eb="1">
      <t>タン</t>
    </rPh>
    <rPh sb="2" eb="3">
      <t>トウ</t>
    </rPh>
    <rPh sb="4" eb="5">
      <t>シャ</t>
    </rPh>
    <rPh sb="6" eb="7">
      <t>ロウ</t>
    </rPh>
    <rPh sb="8" eb="9">
      <t>シ</t>
    </rPh>
    <phoneticPr fontId="2"/>
  </si>
  <si>
    <t>　千葉ＳＲ経営労務センター</t>
    <rPh sb="1" eb="3">
      <t>チバ</t>
    </rPh>
    <rPh sb="5" eb="7">
      <t>ケイエイ</t>
    </rPh>
    <rPh sb="7" eb="9">
      <t>ロウム</t>
    </rPh>
    <phoneticPr fontId="2"/>
  </si>
  <si>
    <t>会員番号</t>
    <rPh sb="0" eb="2">
      <t>カイイン</t>
    </rPh>
    <rPh sb="2" eb="4">
      <t>バンゴウ</t>
    </rPh>
    <phoneticPr fontId="2"/>
  </si>
  <si>
    <t>社労士氏名</t>
    <rPh sb="0" eb="3">
      <t>シャロウシ</t>
    </rPh>
    <rPh sb="3" eb="5">
      <t>シメイ</t>
    </rPh>
    <phoneticPr fontId="2"/>
  </si>
  <si>
    <t>電話（連絡先）</t>
    <rPh sb="0" eb="2">
      <t>デンワ</t>
    </rPh>
    <rPh sb="3" eb="6">
      <t>レンラクサキ</t>
    </rPh>
    <phoneticPr fontId="2"/>
  </si>
  <si>
    <r>
      <t>※</t>
    </r>
    <r>
      <rPr>
        <b/>
        <sz val="11"/>
        <color theme="1"/>
        <rFont val="メイリオ"/>
        <family val="3"/>
        <charset val="128"/>
      </rPr>
      <t>新規加入</t>
    </r>
    <r>
      <rPr>
        <sz val="11"/>
        <color theme="1"/>
        <rFont val="メイリオ"/>
        <family val="3"/>
        <charset val="128"/>
      </rPr>
      <t>の場合は整理番号は不要です。</t>
    </r>
    <rPh sb="1" eb="3">
      <t>シンキ</t>
    </rPh>
    <rPh sb="3" eb="5">
      <t>カニュウ</t>
    </rPh>
    <rPh sb="6" eb="8">
      <t>バアイ</t>
    </rPh>
    <rPh sb="9" eb="11">
      <t>セイリ</t>
    </rPh>
    <rPh sb="11" eb="13">
      <t>バンゴウ</t>
    </rPh>
    <rPh sb="14" eb="16">
      <t>フヨウ</t>
    </rPh>
    <phoneticPr fontId="2"/>
  </si>
  <si>
    <t>FAX：０４３－２２４－５４８４</t>
    <phoneticPr fontId="2"/>
  </si>
  <si>
    <t>　　　　　　　　　　　　　　　　　　　　　　　ご連絡が無い場合、確認ができません。</t>
    <rPh sb="24" eb="26">
      <t>レンラク</t>
    </rPh>
    <rPh sb="27" eb="28">
      <t>ナ</t>
    </rPh>
    <rPh sb="29" eb="31">
      <t>バアイ</t>
    </rPh>
    <rPh sb="32" eb="34">
      <t>カクニン</t>
    </rPh>
    <phoneticPr fontId="2"/>
  </si>
  <si>
    <t>　　　　　　　　　　　　　　　　　　　　　　　手続きが遅れますので、ご了承ください。</t>
    <rPh sb="23" eb="25">
      <t>テツヅ</t>
    </rPh>
    <rPh sb="27" eb="28">
      <t>オク</t>
    </rPh>
    <rPh sb="35" eb="37">
      <t>リョウショウ</t>
    </rPh>
    <phoneticPr fontId="2"/>
  </si>
  <si>
    <t>　　　　　　　　　　　　　　　　加入者名と振込人名が違う場合にご利用ください。</t>
    <rPh sb="16" eb="18">
      <t>カニュウ</t>
    </rPh>
    <rPh sb="18" eb="19">
      <t>シャ</t>
    </rPh>
    <rPh sb="19" eb="20">
      <t>メイ</t>
    </rPh>
    <rPh sb="21" eb="23">
      <t>フリコミ</t>
    </rPh>
    <rPh sb="23" eb="24">
      <t>ニン</t>
    </rPh>
    <rPh sb="24" eb="25">
      <t>メイ</t>
    </rPh>
    <rPh sb="26" eb="27">
      <t>チガ</t>
    </rPh>
    <rPh sb="28" eb="30">
      <t>バアイ</t>
    </rPh>
    <rPh sb="32" eb="34">
      <t>リヨウ</t>
    </rPh>
    <phoneticPr fontId="2"/>
  </si>
  <si>
    <t>※印鑑・規格印・直筆署名のいずれかが必要となります。</t>
    <rPh sb="1" eb="3">
      <t>インカン</t>
    </rPh>
    <rPh sb="4" eb="7">
      <t>キカクイン</t>
    </rPh>
    <rPh sb="8" eb="10">
      <t>ジキヒツ</t>
    </rPh>
    <rPh sb="10" eb="12">
      <t>ショメイ</t>
    </rPh>
    <rPh sb="18" eb="20">
      <t>ヒツヨウ</t>
    </rPh>
    <phoneticPr fontId="2"/>
  </si>
  <si>
    <t>１か月(3月)</t>
    <rPh sb="2" eb="3">
      <t>ゲツ</t>
    </rPh>
    <rPh sb="5" eb="6">
      <t>ツキ</t>
    </rPh>
    <phoneticPr fontId="2"/>
  </si>
  <si>
    <t>２か月(2月)</t>
    <rPh sb="2" eb="3">
      <t>ゲツ</t>
    </rPh>
    <rPh sb="5" eb="6">
      <t>ガツ</t>
    </rPh>
    <phoneticPr fontId="2"/>
  </si>
  <si>
    <t>３か月(1月)</t>
    <rPh sb="2" eb="3">
      <t>ゲツ</t>
    </rPh>
    <rPh sb="5" eb="6">
      <t>ガツ</t>
    </rPh>
    <phoneticPr fontId="2"/>
  </si>
  <si>
    <t>４か月(12月)</t>
    <rPh sb="2" eb="3">
      <t>ゲツ</t>
    </rPh>
    <rPh sb="6" eb="7">
      <t>ガツ</t>
    </rPh>
    <phoneticPr fontId="2"/>
  </si>
  <si>
    <t>５か月(11月)</t>
    <rPh sb="2" eb="3">
      <t>ゲツ</t>
    </rPh>
    <rPh sb="6" eb="7">
      <t>ガツ</t>
    </rPh>
    <phoneticPr fontId="2"/>
  </si>
  <si>
    <t>６か月(10月)</t>
    <rPh sb="2" eb="3">
      <t>ゲツ</t>
    </rPh>
    <rPh sb="6" eb="7">
      <t>ガツ</t>
    </rPh>
    <phoneticPr fontId="2"/>
  </si>
  <si>
    <t>７か月(9月)</t>
    <rPh sb="2" eb="3">
      <t>ゲツ</t>
    </rPh>
    <rPh sb="5" eb="6">
      <t>ガツ</t>
    </rPh>
    <phoneticPr fontId="2"/>
  </si>
  <si>
    <t>８か月(8月)</t>
    <rPh sb="2" eb="3">
      <t>ゲツ</t>
    </rPh>
    <rPh sb="5" eb="6">
      <t>ガツ</t>
    </rPh>
    <phoneticPr fontId="2"/>
  </si>
  <si>
    <t>９か月(7月)</t>
    <rPh sb="2" eb="3">
      <t>ゲツ</t>
    </rPh>
    <rPh sb="5" eb="6">
      <t>ガツ</t>
    </rPh>
    <phoneticPr fontId="2"/>
  </si>
  <si>
    <t>１０か月(6月)</t>
    <rPh sb="3" eb="4">
      <t>ゲツ</t>
    </rPh>
    <rPh sb="6" eb="7">
      <t>ガツ</t>
    </rPh>
    <phoneticPr fontId="2"/>
  </si>
  <si>
    <t>１１か月(5月)</t>
    <rPh sb="3" eb="4">
      <t>ゲツ</t>
    </rPh>
    <rPh sb="6" eb="7">
      <t>ガツ</t>
    </rPh>
    <phoneticPr fontId="2"/>
  </si>
  <si>
    <t>振   込  金  額</t>
    <rPh sb="0" eb="1">
      <t>シン</t>
    </rPh>
    <rPh sb="4" eb="5">
      <t>コ</t>
    </rPh>
    <rPh sb="7" eb="8">
      <t>キン</t>
    </rPh>
    <rPh sb="10" eb="11">
      <t>ガク</t>
    </rPh>
    <phoneticPr fontId="2"/>
  </si>
  <si>
    <t>山本　花子</t>
    <rPh sb="0" eb="2">
      <t>ヤマモト</t>
    </rPh>
    <rPh sb="3" eb="5">
      <t>ハナコ</t>
    </rPh>
    <phoneticPr fontId="2"/>
  </si>
  <si>
    <t xml:space="preserve"> 令和 ▲ 年  4  月   1   日</t>
    <phoneticPr fontId="2"/>
  </si>
  <si>
    <t>会費(税込)</t>
    <rPh sb="0" eb="2">
      <t>カイヒ</t>
    </rPh>
    <rPh sb="3" eb="5">
      <t>ゼイコ</t>
    </rPh>
    <phoneticPr fontId="2"/>
  </si>
  <si>
    <t>入会金(税込)</t>
    <rPh sb="4" eb="6">
      <t>ゼイコ</t>
    </rPh>
    <phoneticPr fontId="2"/>
  </si>
  <si>
    <t>納付額(税込)</t>
    <rPh sb="0" eb="2">
      <t>ノウフ</t>
    </rPh>
    <rPh sb="2" eb="3">
      <t>ガク</t>
    </rPh>
    <rPh sb="4" eb="6">
      <t>ゼイコ</t>
    </rPh>
    <phoneticPr fontId="2"/>
  </si>
  <si>
    <t xml:space="preserve"> 令和 　　 年  　  月   　   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</si>
</sst>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,##0_);[Red]\(#,##0\)"/>
    <numFmt numFmtId="178" formatCode="#,##0_ 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6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3"/>
      <color theme="1"/>
      <name val="ＭＳ Ｐ明朝"/>
      <family val="1"/>
      <charset val="128"/>
    </font>
    <font>
      <b/>
      <sz val="16"/>
      <color theme="1"/>
      <name val="メイリオ"/>
      <family val="3"/>
      <charset val="128"/>
    </font>
    <font>
      <u/>
      <sz val="12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3"/>
      <color theme="1"/>
      <name val="メイリオ"/>
      <family val="3"/>
      <charset val="128"/>
    </font>
    <font>
      <b/>
      <u val="double"/>
      <sz val="8"/>
      <color theme="1"/>
      <name val="メイリオ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0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38" fontId="0" fillId="0" borderId="0" xfId="1" applyFont="1">
      <alignment vertical="center"/>
    </xf>
    <xf numFmtId="38" fontId="3" fillId="0" borderId="0" xfId="1" applyFont="1">
      <alignment vertical="center"/>
    </xf>
    <xf numFmtId="38" fontId="0" fillId="0" borderId="0" xfId="1" applyFont="1" applyFill="1">
      <alignment vertical="center"/>
    </xf>
    <xf numFmtId="38" fontId="3" fillId="0" borderId="0" xfId="1" applyFont="1" applyFill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3" borderId="5" xfId="1" applyNumberFormat="1" applyFont="1" applyFill="1" applyBorder="1" applyAlignment="1">
      <alignment horizontal="center" vertical="center"/>
    </xf>
    <xf numFmtId="176" fontId="3" fillId="3" borderId="7" xfId="1" applyNumberFormat="1" applyFont="1" applyFill="1" applyBorder="1" applyAlignment="1">
      <alignment horizontal="center" vertical="center"/>
    </xf>
    <xf numFmtId="177" fontId="0" fillId="0" borderId="0" xfId="1" applyNumberFormat="1" applyFont="1" applyFill="1">
      <alignment vertical="center"/>
    </xf>
    <xf numFmtId="177" fontId="0" fillId="0" borderId="0" xfId="1" applyNumberFormat="1" applyFont="1" applyFill="1" applyBorder="1" applyAlignment="1">
      <alignment horizontal="center" vertical="center"/>
    </xf>
    <xf numFmtId="177" fontId="3" fillId="2" borderId="11" xfId="1" applyNumberFormat="1" applyFont="1" applyFill="1" applyBorder="1">
      <alignment vertical="center"/>
    </xf>
    <xf numFmtId="177" fontId="3" fillId="2" borderId="2" xfId="1" applyNumberFormat="1" applyFont="1" applyFill="1" applyBorder="1">
      <alignment vertical="center"/>
    </xf>
    <xf numFmtId="177" fontId="3" fillId="2" borderId="8" xfId="1" applyNumberFormat="1" applyFont="1" applyFill="1" applyBorder="1">
      <alignment vertical="center"/>
    </xf>
    <xf numFmtId="177" fontId="0" fillId="0" borderId="0" xfId="1" applyNumberFormat="1" applyFont="1">
      <alignment vertical="center"/>
    </xf>
    <xf numFmtId="176" fontId="3" fillId="0" borderId="0" xfId="1" applyNumberFormat="1" applyFont="1" applyFill="1" applyAlignment="1">
      <alignment horizontal="center" vertical="center"/>
    </xf>
    <xf numFmtId="177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4" borderId="1" xfId="0" applyFont="1" applyFill="1" applyBorder="1">
      <alignment vertical="center"/>
    </xf>
    <xf numFmtId="38" fontId="6" fillId="0" borderId="0" xfId="1" applyFont="1" applyFill="1">
      <alignment vertical="center"/>
    </xf>
    <xf numFmtId="177" fontId="3" fillId="2" borderId="19" xfId="1" applyNumberFormat="1" applyFont="1" applyFill="1" applyBorder="1">
      <alignment vertical="center"/>
    </xf>
    <xf numFmtId="176" fontId="3" fillId="3" borderId="13" xfId="1" applyNumberFormat="1" applyFont="1" applyFill="1" applyBorder="1" applyAlignment="1">
      <alignment horizontal="center" vertical="center"/>
    </xf>
    <xf numFmtId="177" fontId="3" fillId="2" borderId="3" xfId="1" applyNumberFormat="1" applyFont="1" applyFill="1" applyBorder="1">
      <alignment vertical="center"/>
    </xf>
    <xf numFmtId="176" fontId="3" fillId="3" borderId="10" xfId="0" applyNumberFormat="1" applyFont="1" applyFill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center" vertical="center"/>
    </xf>
    <xf numFmtId="176" fontId="3" fillId="3" borderId="7" xfId="0" applyNumberFormat="1" applyFont="1" applyFill="1" applyBorder="1" applyAlignment="1">
      <alignment horizontal="center" vertical="center"/>
    </xf>
    <xf numFmtId="176" fontId="3" fillId="3" borderId="22" xfId="1" applyNumberFormat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0" fillId="0" borderId="17" xfId="1" applyFont="1" applyFill="1" applyBorder="1">
      <alignment vertical="center"/>
    </xf>
    <xf numFmtId="38" fontId="0" fillId="0" borderId="15" xfId="1" applyFont="1" applyFill="1" applyBorder="1">
      <alignment vertical="center"/>
    </xf>
    <xf numFmtId="38" fontId="0" fillId="0" borderId="16" xfId="1" applyFont="1" applyFill="1" applyBorder="1">
      <alignment vertical="center"/>
    </xf>
    <xf numFmtId="38" fontId="0" fillId="0" borderId="20" xfId="1" applyFont="1" applyFill="1" applyBorder="1">
      <alignment vertical="center"/>
    </xf>
    <xf numFmtId="38" fontId="0" fillId="0" borderId="14" xfId="1" applyFont="1" applyFill="1" applyBorder="1">
      <alignment vertical="center"/>
    </xf>
    <xf numFmtId="38" fontId="5" fillId="0" borderId="18" xfId="1" applyFont="1" applyFill="1" applyBorder="1" applyAlignment="1">
      <alignment horizontal="center" vertical="center"/>
    </xf>
    <xf numFmtId="38" fontId="3" fillId="0" borderId="23" xfId="1" quotePrefix="1" applyFont="1" applyFill="1" applyBorder="1">
      <alignment vertical="center"/>
    </xf>
    <xf numFmtId="38" fontId="3" fillId="0" borderId="6" xfId="1" quotePrefix="1" applyFont="1" applyFill="1" applyBorder="1">
      <alignment vertical="center"/>
    </xf>
    <xf numFmtId="38" fontId="3" fillId="0" borderId="24" xfId="1" quotePrefix="1" applyFont="1" applyFill="1" applyBorder="1">
      <alignment vertical="center"/>
    </xf>
    <xf numFmtId="38" fontId="3" fillId="0" borderId="4" xfId="1" quotePrefix="1" applyFont="1" applyFill="1" applyBorder="1">
      <alignment vertical="center"/>
    </xf>
    <xf numFmtId="38" fontId="3" fillId="0" borderId="9" xfId="1" quotePrefix="1" applyFont="1" applyFill="1" applyBorder="1">
      <alignment vertical="center"/>
    </xf>
    <xf numFmtId="177" fontId="3" fillId="2" borderId="21" xfId="1" applyNumberFormat="1" applyFont="1" applyFill="1" applyBorder="1" applyAlignment="1">
      <alignment horizontal="center" vertical="center"/>
    </xf>
    <xf numFmtId="38" fontId="3" fillId="0" borderId="25" xfId="1" applyFont="1" applyFill="1" applyBorder="1" applyAlignment="1">
      <alignment horizontal="center" vertical="center"/>
    </xf>
    <xf numFmtId="176" fontId="3" fillId="3" borderId="12" xfId="0" applyNumberFormat="1" applyFont="1" applyFill="1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6" xfId="0" applyBorder="1">
      <alignment vertical="center"/>
    </xf>
    <xf numFmtId="38" fontId="0" fillId="0" borderId="28" xfId="1" quotePrefix="1" applyFont="1" applyFill="1" applyBorder="1">
      <alignment vertical="center"/>
    </xf>
    <xf numFmtId="38" fontId="0" fillId="0" borderId="29" xfId="1" applyFont="1" applyFill="1" applyBorder="1">
      <alignment vertical="center"/>
    </xf>
    <xf numFmtId="38" fontId="0" fillId="0" borderId="30" xfId="1" applyFont="1" applyFill="1" applyBorder="1">
      <alignment vertical="center"/>
    </xf>
    <xf numFmtId="176" fontId="3" fillId="3" borderId="10" xfId="1" applyNumberFormat="1" applyFont="1" applyFill="1" applyBorder="1" applyAlignment="1">
      <alignment horizontal="center" vertical="center"/>
    </xf>
    <xf numFmtId="0" fontId="0" fillId="0" borderId="31" xfId="0" applyBorder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38" fontId="0" fillId="0" borderId="2" xfId="1" applyFont="1" applyBorder="1">
      <alignment vertical="center"/>
    </xf>
    <xf numFmtId="0" fontId="0" fillId="0" borderId="0" xfId="0" applyAlignment="1">
      <alignment horizontal="center" vertical="center"/>
    </xf>
    <xf numFmtId="38" fontId="10" fillId="0" borderId="2" xfId="1" applyFont="1" applyBorder="1" applyAlignment="1">
      <alignment horizontal="right"/>
    </xf>
    <xf numFmtId="38" fontId="10" fillId="0" borderId="2" xfId="1" applyFont="1" applyBorder="1" applyAlignment="1">
      <alignment horizontal="right" vertical="center"/>
    </xf>
    <xf numFmtId="0" fontId="12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34" xfId="0" applyFont="1" applyBorder="1">
      <alignment vertical="center"/>
    </xf>
    <xf numFmtId="0" fontId="17" fillId="0" borderId="0" xfId="0" applyFont="1" applyAlignment="1">
      <alignment horizontal="left" vertical="center"/>
    </xf>
    <xf numFmtId="57" fontId="9" fillId="0" borderId="0" xfId="0" applyNumberFormat="1" applyFont="1">
      <alignment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38" fontId="0" fillId="0" borderId="11" xfId="1" applyFont="1" applyBorder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0" fillId="0" borderId="23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9" xfId="1" applyFont="1" applyBorder="1">
      <alignment vertical="center"/>
    </xf>
    <xf numFmtId="38" fontId="3" fillId="0" borderId="39" xfId="1" applyFont="1" applyBorder="1" applyAlignment="1">
      <alignment horizontal="center" vertical="center" wrapText="1"/>
    </xf>
    <xf numFmtId="38" fontId="3" fillId="0" borderId="38" xfId="1" applyFont="1" applyBorder="1">
      <alignment vertical="center"/>
    </xf>
    <xf numFmtId="38" fontId="3" fillId="0" borderId="33" xfId="1" applyFont="1" applyBorder="1">
      <alignment vertical="center"/>
    </xf>
    <xf numFmtId="38" fontId="3" fillId="0" borderId="40" xfId="1" applyFont="1" applyBorder="1">
      <alignment vertical="center"/>
    </xf>
    <xf numFmtId="38" fontId="3" fillId="0" borderId="1" xfId="1" applyFont="1" applyBorder="1" applyAlignment="1">
      <alignment horizontal="center" vertical="center" wrapText="1"/>
    </xf>
    <xf numFmtId="38" fontId="3" fillId="0" borderId="28" xfId="1" applyFont="1" applyBorder="1">
      <alignment vertical="center"/>
    </xf>
    <xf numFmtId="38" fontId="3" fillId="0" borderId="29" xfId="1" applyFont="1" applyBorder="1">
      <alignment vertical="center"/>
    </xf>
    <xf numFmtId="38" fontId="3" fillId="0" borderId="30" xfId="1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178" fontId="10" fillId="0" borderId="2" xfId="1" applyNumberFormat="1" applyFont="1" applyBorder="1" applyAlignment="1">
      <alignment horizontal="right" vertical="center"/>
    </xf>
    <xf numFmtId="38" fontId="10" fillId="0" borderId="2" xfId="1" applyFont="1" applyBorder="1" applyAlignment="1">
      <alignment vertical="center"/>
    </xf>
    <xf numFmtId="38" fontId="10" fillId="0" borderId="33" xfId="1" applyFont="1" applyBorder="1" applyAlignment="1">
      <alignment vertical="center"/>
    </xf>
    <xf numFmtId="38" fontId="11" fillId="0" borderId="33" xfId="1" applyFont="1" applyBorder="1" applyAlignment="1">
      <alignment vertical="center"/>
    </xf>
    <xf numFmtId="0" fontId="8" fillId="0" borderId="2" xfId="0" applyFont="1" applyBorder="1">
      <alignment vertical="center"/>
    </xf>
    <xf numFmtId="0" fontId="18" fillId="0" borderId="0" xfId="0" applyFont="1">
      <alignment vertical="center"/>
    </xf>
    <xf numFmtId="0" fontId="10" fillId="0" borderId="0" xfId="0" applyFont="1">
      <alignment vertical="center"/>
    </xf>
    <xf numFmtId="0" fontId="10" fillId="0" borderId="27" xfId="0" applyFont="1" applyBorder="1">
      <alignment vertical="center"/>
    </xf>
    <xf numFmtId="0" fontId="13" fillId="0" borderId="3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0" xfId="0" applyFont="1" applyAlignment="1"/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34" xfId="0" applyFont="1" applyBorder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38" fontId="17" fillId="0" borderId="35" xfId="1" applyFont="1" applyBorder="1" applyAlignment="1">
      <alignment horizontal="right" vertical="center"/>
    </xf>
    <xf numFmtId="38" fontId="17" fillId="0" borderId="36" xfId="1" applyFont="1" applyBorder="1">
      <alignment vertical="center"/>
    </xf>
    <xf numFmtId="38" fontId="17" fillId="0" borderId="37" xfId="1" applyFont="1" applyBorder="1">
      <alignment vertical="center"/>
    </xf>
    <xf numFmtId="38" fontId="17" fillId="0" borderId="38" xfId="1" applyFont="1" applyBorder="1">
      <alignment vertical="center"/>
    </xf>
    <xf numFmtId="0" fontId="10" fillId="0" borderId="3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  <color rgb="FFF6F1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0</xdr:row>
      <xdr:rowOff>0</xdr:rowOff>
    </xdr:from>
    <xdr:ext cx="2438400" cy="9715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2BD1353-95BA-460C-7813-A900FFD19570}"/>
            </a:ext>
          </a:extLst>
        </xdr:cNvPr>
        <xdr:cNvSpPr txBox="1"/>
      </xdr:nvSpPr>
      <xdr:spPr>
        <a:xfrm>
          <a:off x="200025" y="0"/>
          <a:ext cx="2438400" cy="971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ja-JP" altLang="en-US" sz="18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9</xdr:row>
      <xdr:rowOff>0</xdr:rowOff>
    </xdr:from>
    <xdr:to>
      <xdr:col>7</xdr:col>
      <xdr:colOff>1438275</xdr:colOff>
      <xdr:row>19</xdr:row>
      <xdr:rowOff>104776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EC594CF4-5466-5E4E-AD9A-9649B17F769B}"/>
            </a:ext>
          </a:extLst>
        </xdr:cNvPr>
        <xdr:cNvSpPr txBox="1">
          <a:spLocks noChangeArrowheads="1"/>
        </xdr:cNvSpPr>
      </xdr:nvSpPr>
      <xdr:spPr bwMode="auto">
        <a:xfrm>
          <a:off x="2724150" y="3019425"/>
          <a:ext cx="4333875" cy="3914776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游ゴシック"/>
              <a:ea typeface="游ゴシック"/>
            </a:rPr>
            <a:t>　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游ゴシック"/>
              <a:ea typeface="游ゴシック"/>
            </a:rPr>
            <a:t>令和5年</a:t>
          </a:r>
          <a:r>
            <a:rPr lang="en-US" altLang="ja-JP" sz="1200" b="1" i="0" u="sng" strike="noStrike" baseline="0">
              <a:solidFill>
                <a:srgbClr val="FF0000"/>
              </a:solidFill>
              <a:latin typeface="游ゴシック"/>
              <a:ea typeface="游ゴシック"/>
            </a:rPr>
            <a:t>4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游ゴシック"/>
              <a:ea typeface="游ゴシック"/>
            </a:rPr>
            <a:t>月</a:t>
          </a:r>
          <a:r>
            <a:rPr lang="en-US" altLang="ja-JP" sz="1200" b="1" i="0" u="sng" strike="noStrike" baseline="0">
              <a:solidFill>
                <a:srgbClr val="FF0000"/>
              </a:solidFill>
              <a:latin typeface="游ゴシック"/>
              <a:ea typeface="游ゴシック"/>
            </a:rPr>
            <a:t>1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游ゴシック"/>
              <a:ea typeface="游ゴシック"/>
            </a:rPr>
            <a:t>日から、会費・入会金に消費税が掛かります。</a:t>
          </a:r>
          <a:endParaRPr lang="en-US" altLang="ja-JP" sz="1200" b="1" i="0" u="sng" strike="noStrike" baseline="0">
            <a:solidFill>
              <a:srgbClr val="FF0000"/>
            </a:solidFill>
            <a:latin typeface="游ゴシック"/>
            <a:ea typeface="游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游ゴシック"/>
              <a:ea typeface="游ゴシック"/>
            </a:rPr>
            <a:t>　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游ゴシック"/>
              <a:ea typeface="游ゴシック"/>
            </a:rPr>
            <a:t>課税</a:t>
          </a:r>
          <a:r>
            <a:rPr lang="en-US" altLang="ja-JP" sz="1200" b="1" i="0" u="sng" strike="noStrike" baseline="0">
              <a:solidFill>
                <a:srgbClr val="FF0000"/>
              </a:solidFill>
              <a:latin typeface="游ゴシック"/>
              <a:ea typeface="游ゴシック"/>
            </a:rPr>
            <a:t>70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游ゴシック"/>
              <a:ea typeface="游ゴシック"/>
            </a:rPr>
            <a:t>％：不課税</a:t>
          </a:r>
          <a:r>
            <a:rPr lang="en-US" altLang="ja-JP" sz="1200" b="1" i="0" u="sng" strike="noStrike" baseline="0">
              <a:solidFill>
                <a:srgbClr val="FF0000"/>
              </a:solidFill>
              <a:latin typeface="游ゴシック"/>
              <a:ea typeface="游ゴシック"/>
            </a:rPr>
            <a:t>30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游ゴシック"/>
              <a:ea typeface="游ゴシック"/>
            </a:rPr>
            <a:t>％の割合になります。</a:t>
          </a:r>
          <a:endParaRPr lang="en-US" altLang="ja-JP" sz="1200" b="1" i="0" u="sng" strike="noStrike" baseline="0">
            <a:solidFill>
              <a:srgbClr val="FF0000"/>
            </a:solidFill>
            <a:latin typeface="游ゴシック"/>
            <a:ea typeface="游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　</a:t>
          </a:r>
          <a:r>
            <a:rPr lang="en-US" altLang="ja-JP" sz="1100" b="1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4</a:t>
          </a: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月加入での税込計算例ですが、</a:t>
          </a:r>
          <a:endParaRPr lang="en-US" altLang="ja-JP" sz="1100" b="1" i="0" u="none" strike="noStrike" baseline="0">
            <a:solidFill>
              <a:sysClr val="windowText" lastClr="000000"/>
            </a:solidFill>
            <a:latin typeface="游ゴシック"/>
            <a:ea typeface="游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70C0"/>
              </a:solidFill>
              <a:latin typeface="游ゴシック"/>
              <a:ea typeface="游ゴシック"/>
            </a:rPr>
            <a:t>　会費は　　</a:t>
          </a:r>
          <a:r>
            <a:rPr lang="en-US" altLang="ja-JP" sz="1100" b="1" i="0" u="none" strike="noStrike" baseline="0">
              <a:solidFill>
                <a:srgbClr val="0070C0"/>
              </a:solidFill>
              <a:latin typeface="游ゴシック"/>
              <a:ea typeface="游ゴシック"/>
            </a:rPr>
            <a:t>12,000</a:t>
          </a:r>
          <a:r>
            <a:rPr lang="ja-JP" altLang="en-US" sz="1100" b="1" i="0" u="none" strike="noStrike" baseline="0">
              <a:solidFill>
                <a:srgbClr val="0070C0"/>
              </a:solidFill>
              <a:latin typeface="游ゴシック"/>
              <a:ea typeface="游ゴシック"/>
            </a:rPr>
            <a:t>円</a:t>
          </a:r>
          <a:r>
            <a:rPr lang="en-US" altLang="ja-JP" sz="1100" b="1" i="0" u="none" strike="noStrike" baseline="0">
              <a:solidFill>
                <a:srgbClr val="0070C0"/>
              </a:solidFill>
              <a:latin typeface="游ゴシック"/>
              <a:ea typeface="游ゴシック"/>
            </a:rPr>
            <a:t>×70%</a:t>
          </a:r>
          <a:r>
            <a:rPr lang="ja-JP" altLang="en-US" sz="1100" b="1" i="0" u="none" strike="noStrike" baseline="0">
              <a:solidFill>
                <a:srgbClr val="0070C0"/>
              </a:solidFill>
              <a:latin typeface="游ゴシック"/>
              <a:ea typeface="游ゴシック"/>
            </a:rPr>
            <a:t>＝</a:t>
          </a:r>
          <a:r>
            <a:rPr lang="en-US" altLang="ja-JP" sz="1100" b="1" i="0" u="sng" strike="noStrike" baseline="0">
              <a:solidFill>
                <a:srgbClr val="0070C0"/>
              </a:solidFill>
              <a:latin typeface="游ゴシック"/>
              <a:ea typeface="游ゴシック"/>
            </a:rPr>
            <a:t>8,400</a:t>
          </a:r>
          <a:r>
            <a:rPr lang="ja-JP" altLang="en-US" sz="1100" b="1" i="0" u="sng" strike="noStrike" baseline="0">
              <a:solidFill>
                <a:srgbClr val="0070C0"/>
              </a:solidFill>
              <a:latin typeface="游ゴシック"/>
              <a:ea typeface="游ゴシック"/>
            </a:rPr>
            <a:t>円（課税分）</a:t>
          </a:r>
          <a:endParaRPr lang="en-US" altLang="ja-JP" sz="1100" b="1" i="0" u="sng" strike="noStrike" baseline="0">
            <a:solidFill>
              <a:srgbClr val="0070C0"/>
            </a:solidFill>
            <a:latin typeface="游ゴシック"/>
            <a:ea typeface="游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70C0"/>
              </a:solidFill>
              <a:latin typeface="游ゴシック"/>
              <a:ea typeface="游ゴシック"/>
            </a:rPr>
            <a:t>　　　　　　</a:t>
          </a:r>
          <a:r>
            <a:rPr lang="en-US" altLang="ja-JP" sz="1100" b="1" i="0" u="none" strike="noStrike" baseline="0">
              <a:solidFill>
                <a:srgbClr val="0070C0"/>
              </a:solidFill>
              <a:latin typeface="游ゴシック"/>
              <a:ea typeface="游ゴシック"/>
            </a:rPr>
            <a:t>8,400</a:t>
          </a:r>
          <a:r>
            <a:rPr lang="ja-JP" altLang="en-US" sz="1100" b="1" i="0" u="none" strike="noStrike" baseline="0">
              <a:solidFill>
                <a:srgbClr val="0070C0"/>
              </a:solidFill>
              <a:latin typeface="游ゴシック"/>
              <a:ea typeface="游ゴシック"/>
            </a:rPr>
            <a:t>円</a:t>
          </a:r>
          <a:r>
            <a:rPr lang="en-US" altLang="ja-JP" sz="1100" b="1" i="0" u="none" strike="noStrike" baseline="0">
              <a:solidFill>
                <a:srgbClr val="0070C0"/>
              </a:solidFill>
              <a:latin typeface="游ゴシック"/>
              <a:ea typeface="游ゴシック"/>
            </a:rPr>
            <a:t>×10</a:t>
          </a:r>
          <a:r>
            <a:rPr lang="ja-JP" altLang="en-US" sz="1100" b="1" i="0" u="none" strike="noStrike" baseline="0">
              <a:solidFill>
                <a:srgbClr val="0070C0"/>
              </a:solidFill>
              <a:latin typeface="游ゴシック"/>
              <a:ea typeface="游ゴシック"/>
            </a:rPr>
            <a:t>％＝</a:t>
          </a:r>
          <a:r>
            <a:rPr lang="en-US" altLang="ja-JP" sz="1100" b="1" i="0" u="sng" strike="noStrike" baseline="0">
              <a:solidFill>
                <a:srgbClr val="0070C0"/>
              </a:solidFill>
              <a:latin typeface="游ゴシック"/>
              <a:ea typeface="游ゴシック"/>
            </a:rPr>
            <a:t>840</a:t>
          </a:r>
          <a:r>
            <a:rPr lang="ja-JP" altLang="en-US" sz="1100" b="1" i="0" u="sng" strike="noStrike" baseline="0">
              <a:solidFill>
                <a:srgbClr val="0070C0"/>
              </a:solidFill>
              <a:latin typeface="游ゴシック"/>
              <a:ea typeface="游ゴシック"/>
            </a:rPr>
            <a:t>円（消費税）</a:t>
          </a:r>
          <a:endParaRPr lang="en-US" altLang="ja-JP" sz="1100" b="1" i="0" u="sng" strike="noStrike" baseline="0">
            <a:solidFill>
              <a:srgbClr val="0070C0"/>
            </a:solidFill>
            <a:latin typeface="游ゴシック"/>
            <a:ea typeface="游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70C0"/>
              </a:solidFill>
              <a:latin typeface="游ゴシック"/>
              <a:ea typeface="游ゴシック"/>
            </a:rPr>
            <a:t>　　　　　　</a:t>
          </a:r>
          <a:r>
            <a:rPr lang="en-US" altLang="ja-JP" sz="1100" b="1" i="0" u="none" strike="noStrike" baseline="0">
              <a:solidFill>
                <a:srgbClr val="0070C0"/>
              </a:solidFill>
              <a:latin typeface="游ゴシック"/>
              <a:ea typeface="游ゴシック"/>
            </a:rPr>
            <a:t>12,000</a:t>
          </a:r>
          <a:r>
            <a:rPr lang="ja-JP" altLang="en-US" sz="1100" b="1" i="0" u="none" strike="noStrike" baseline="0">
              <a:solidFill>
                <a:srgbClr val="0070C0"/>
              </a:solidFill>
              <a:latin typeface="游ゴシック"/>
              <a:ea typeface="游ゴシック"/>
            </a:rPr>
            <a:t>円</a:t>
          </a:r>
          <a:r>
            <a:rPr lang="en-US" altLang="ja-JP" sz="1100" b="1" i="0" u="none" strike="noStrike" baseline="0">
              <a:solidFill>
                <a:srgbClr val="0070C0"/>
              </a:solidFill>
              <a:latin typeface="游ゴシック"/>
              <a:ea typeface="游ゴシック"/>
            </a:rPr>
            <a:t>×30%</a:t>
          </a:r>
          <a:r>
            <a:rPr lang="ja-JP" altLang="en-US" sz="1100" b="1" i="0" u="none" strike="noStrike" baseline="0">
              <a:solidFill>
                <a:srgbClr val="0070C0"/>
              </a:solidFill>
              <a:latin typeface="游ゴシック"/>
              <a:ea typeface="游ゴシック"/>
            </a:rPr>
            <a:t>＝</a:t>
          </a:r>
          <a:r>
            <a:rPr lang="en-US" altLang="ja-JP" sz="1100" b="1" i="0" u="sng" strike="noStrike" baseline="0">
              <a:solidFill>
                <a:srgbClr val="0070C0"/>
              </a:solidFill>
              <a:latin typeface="游ゴシック"/>
              <a:ea typeface="游ゴシック"/>
            </a:rPr>
            <a:t>3,600</a:t>
          </a:r>
          <a:r>
            <a:rPr lang="ja-JP" altLang="en-US" sz="1100" b="1" i="0" u="sng" strike="noStrike" baseline="0">
              <a:solidFill>
                <a:srgbClr val="0070C0"/>
              </a:solidFill>
              <a:latin typeface="游ゴシック"/>
              <a:ea typeface="游ゴシック"/>
            </a:rPr>
            <a:t>円（不課税）</a:t>
          </a:r>
          <a:endParaRPr lang="en-US" altLang="ja-JP" sz="1100" b="1" i="0" u="sng" strike="noStrike" baseline="0">
            <a:solidFill>
              <a:srgbClr val="0070C0"/>
            </a:solidFill>
            <a:latin typeface="游ゴシック"/>
            <a:ea typeface="游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70C0"/>
              </a:solidFill>
              <a:latin typeface="游ゴシック"/>
              <a:ea typeface="游ゴシック"/>
            </a:rPr>
            <a:t>　　　　　　</a:t>
          </a:r>
          <a:r>
            <a:rPr lang="en-US" altLang="ja-JP" sz="1100" b="1" i="0" u="sng" strike="noStrike" baseline="0">
              <a:solidFill>
                <a:srgbClr val="0070C0"/>
              </a:solidFill>
              <a:latin typeface="游ゴシック"/>
              <a:ea typeface="游ゴシック"/>
            </a:rPr>
            <a:t>8,400+840+3,600</a:t>
          </a:r>
          <a:r>
            <a:rPr lang="ja-JP" altLang="en-US" sz="1100" b="1" i="0" u="sng" strike="noStrike" baseline="0">
              <a:solidFill>
                <a:srgbClr val="0070C0"/>
              </a:solidFill>
              <a:latin typeface="游ゴシック"/>
              <a:ea typeface="游ゴシック"/>
            </a:rPr>
            <a:t>＝</a:t>
          </a:r>
          <a:r>
            <a:rPr lang="en-US" altLang="ja-JP" sz="1100" b="1" i="0" u="sng" strike="noStrike" baseline="0">
              <a:solidFill>
                <a:srgbClr val="0070C0"/>
              </a:solidFill>
              <a:latin typeface="游ゴシック"/>
              <a:ea typeface="游ゴシック"/>
            </a:rPr>
            <a:t>12,840</a:t>
          </a:r>
          <a:r>
            <a:rPr lang="ja-JP" altLang="en-US" sz="1100" b="1" i="0" u="sng" strike="noStrike" baseline="0">
              <a:solidFill>
                <a:srgbClr val="0070C0"/>
              </a:solidFill>
              <a:latin typeface="游ゴシック"/>
              <a:ea typeface="游ゴシック"/>
            </a:rPr>
            <a:t>（税込）　</a:t>
          </a:r>
          <a:endParaRPr lang="en-US" altLang="ja-JP" sz="1100" b="1" i="0" u="sng" strike="noStrike" baseline="0">
            <a:solidFill>
              <a:srgbClr val="0070C0"/>
            </a:solidFill>
            <a:latin typeface="游ゴシック"/>
            <a:ea typeface="游ゴシック"/>
          </a:endParaRPr>
        </a:p>
        <a:p>
          <a:pPr algn="l" rtl="0">
            <a:defRPr sz="1000"/>
          </a:pPr>
          <a:r>
            <a:rPr lang="ja-JP" altLang="en-US" sz="1100" b="1" i="0" u="sng" strike="noStrike" baseline="0">
              <a:solidFill>
                <a:srgbClr val="0070C0"/>
              </a:solidFill>
              <a:latin typeface="游ゴシック"/>
              <a:ea typeface="游ゴシック"/>
            </a:rPr>
            <a:t>　　　　　</a:t>
          </a:r>
          <a:endParaRPr lang="en-US" altLang="ja-JP" sz="1100" b="1" i="0" u="sng" strike="noStrike" baseline="0">
            <a:solidFill>
              <a:srgbClr val="0070C0"/>
            </a:solidFill>
            <a:latin typeface="游ゴシック"/>
            <a:ea typeface="游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70C0"/>
              </a:solidFill>
              <a:latin typeface="游ゴシック"/>
              <a:ea typeface="游ゴシック"/>
            </a:rPr>
            <a:t>　入会金は　</a:t>
          </a:r>
          <a:r>
            <a:rPr lang="en-US" altLang="ja-JP" sz="1100" b="1" i="0" u="none" strike="noStrike" baseline="0">
              <a:solidFill>
                <a:srgbClr val="0070C0"/>
              </a:solidFill>
              <a:latin typeface="游ゴシック"/>
              <a:ea typeface="游ゴシック"/>
            </a:rPr>
            <a:t>10,000</a:t>
          </a:r>
          <a:r>
            <a:rPr lang="ja-JP" altLang="en-US" sz="1100" b="1" i="0" u="none" strike="noStrike" baseline="0">
              <a:solidFill>
                <a:srgbClr val="0070C0"/>
              </a:solidFill>
              <a:latin typeface="游ゴシック"/>
              <a:ea typeface="游ゴシック"/>
            </a:rPr>
            <a:t>円</a:t>
          </a:r>
          <a:r>
            <a:rPr lang="en-US" altLang="ja-JP" sz="1100" b="1" i="0" u="none" strike="noStrike" baseline="0">
              <a:solidFill>
                <a:srgbClr val="0070C0"/>
              </a:solidFill>
              <a:latin typeface="游ゴシック"/>
              <a:ea typeface="游ゴシック"/>
            </a:rPr>
            <a:t>×70%</a:t>
          </a:r>
          <a:r>
            <a:rPr lang="ja-JP" altLang="en-US" sz="1100" b="1" i="0" u="none" strike="noStrike" baseline="0">
              <a:solidFill>
                <a:srgbClr val="0070C0"/>
              </a:solidFill>
              <a:latin typeface="游ゴシック"/>
              <a:ea typeface="游ゴシック"/>
            </a:rPr>
            <a:t>＝</a:t>
          </a:r>
          <a:r>
            <a:rPr lang="en-US" altLang="ja-JP" sz="1100" b="1" i="0" u="sng" strike="noStrike" baseline="0">
              <a:solidFill>
                <a:srgbClr val="0070C0"/>
              </a:solidFill>
              <a:latin typeface="游ゴシック"/>
              <a:ea typeface="游ゴシック"/>
            </a:rPr>
            <a:t>7,000</a:t>
          </a:r>
          <a:r>
            <a:rPr lang="ja-JP" altLang="en-US" sz="1100" b="1" i="0" u="sng" strike="noStrike" baseline="0">
              <a:solidFill>
                <a:srgbClr val="0070C0"/>
              </a:solidFill>
              <a:latin typeface="游ゴシック"/>
              <a:ea typeface="游ゴシック"/>
            </a:rPr>
            <a:t>円（課税分）</a:t>
          </a:r>
          <a:endParaRPr lang="en-US" altLang="ja-JP" sz="1100" b="1" i="0" u="none" strike="noStrike" baseline="0">
            <a:solidFill>
              <a:srgbClr val="0070C0"/>
            </a:solidFill>
            <a:latin typeface="游ゴシック"/>
            <a:ea typeface="游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70C0"/>
              </a:solidFill>
              <a:latin typeface="游ゴシック"/>
              <a:ea typeface="游ゴシック"/>
            </a:rPr>
            <a:t>　　　　　　</a:t>
          </a:r>
          <a:r>
            <a:rPr lang="en-US" altLang="ja-JP" sz="1100" b="1" i="0" u="none" strike="noStrike" baseline="0">
              <a:solidFill>
                <a:srgbClr val="0070C0"/>
              </a:solidFill>
              <a:latin typeface="游ゴシック"/>
              <a:ea typeface="游ゴシック"/>
            </a:rPr>
            <a:t>7,000</a:t>
          </a:r>
          <a:r>
            <a:rPr lang="ja-JP" altLang="en-US" sz="1100" b="1" i="0" u="none" strike="noStrike" baseline="0">
              <a:solidFill>
                <a:srgbClr val="0070C0"/>
              </a:solidFill>
              <a:latin typeface="游ゴシック"/>
              <a:ea typeface="游ゴシック"/>
            </a:rPr>
            <a:t>円</a:t>
          </a:r>
          <a:r>
            <a:rPr lang="en-US" altLang="ja-JP" sz="1100" b="1" i="0" u="none" strike="noStrike" baseline="0">
              <a:solidFill>
                <a:srgbClr val="0070C0"/>
              </a:solidFill>
              <a:latin typeface="游ゴシック"/>
              <a:ea typeface="游ゴシック"/>
            </a:rPr>
            <a:t>×10</a:t>
          </a:r>
          <a:r>
            <a:rPr lang="ja-JP" altLang="en-US" sz="1100" b="1" i="0" u="none" strike="noStrike" baseline="0">
              <a:solidFill>
                <a:srgbClr val="0070C0"/>
              </a:solidFill>
              <a:latin typeface="游ゴシック"/>
              <a:ea typeface="游ゴシック"/>
            </a:rPr>
            <a:t>％＝</a:t>
          </a:r>
          <a:r>
            <a:rPr lang="en-US" altLang="ja-JP" sz="1100" b="1" i="0" u="sng" strike="noStrike" baseline="0">
              <a:solidFill>
                <a:srgbClr val="0070C0"/>
              </a:solidFill>
              <a:latin typeface="游ゴシック"/>
              <a:ea typeface="游ゴシック"/>
            </a:rPr>
            <a:t>700</a:t>
          </a:r>
          <a:r>
            <a:rPr lang="ja-JP" altLang="en-US" sz="1100" b="1" i="0" u="sng" strike="noStrike" baseline="0">
              <a:solidFill>
                <a:srgbClr val="0070C0"/>
              </a:solidFill>
              <a:latin typeface="游ゴシック"/>
              <a:ea typeface="游ゴシック"/>
            </a:rPr>
            <a:t>円（消費税）</a:t>
          </a:r>
          <a:endParaRPr lang="en-US" altLang="ja-JP" sz="1100" b="1" i="0" u="sng" strike="noStrike" baseline="0">
            <a:solidFill>
              <a:srgbClr val="0070C0"/>
            </a:solidFill>
            <a:latin typeface="游ゴシック"/>
            <a:ea typeface="游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70C0"/>
              </a:solidFill>
              <a:latin typeface="游ゴシック"/>
              <a:ea typeface="游ゴシック"/>
            </a:rPr>
            <a:t>　　　　　　</a:t>
          </a:r>
          <a:r>
            <a:rPr lang="en-US" altLang="ja-JP" sz="1100" b="1" i="0" u="none" strike="noStrike" baseline="0">
              <a:solidFill>
                <a:srgbClr val="0070C0"/>
              </a:solidFill>
              <a:latin typeface="游ゴシック"/>
              <a:ea typeface="游ゴシック"/>
            </a:rPr>
            <a:t>10,000</a:t>
          </a:r>
          <a:r>
            <a:rPr lang="ja-JP" altLang="en-US" sz="1100" b="1" i="0" u="none" strike="noStrike" baseline="0">
              <a:solidFill>
                <a:srgbClr val="0070C0"/>
              </a:solidFill>
              <a:latin typeface="游ゴシック"/>
              <a:ea typeface="游ゴシック"/>
            </a:rPr>
            <a:t>円</a:t>
          </a:r>
          <a:r>
            <a:rPr lang="en-US" altLang="ja-JP" sz="1100" b="1" i="0" u="none" strike="noStrike" baseline="0">
              <a:solidFill>
                <a:srgbClr val="0070C0"/>
              </a:solidFill>
              <a:latin typeface="游ゴシック"/>
              <a:ea typeface="游ゴシック"/>
            </a:rPr>
            <a:t>×30%</a:t>
          </a:r>
          <a:r>
            <a:rPr lang="ja-JP" altLang="en-US" sz="1100" b="1" i="0" u="none" strike="noStrike" baseline="0">
              <a:solidFill>
                <a:srgbClr val="0070C0"/>
              </a:solidFill>
              <a:latin typeface="游ゴシック"/>
              <a:ea typeface="游ゴシック"/>
            </a:rPr>
            <a:t>＝</a:t>
          </a:r>
          <a:r>
            <a:rPr lang="en-US" altLang="ja-JP" sz="1100" b="1" i="0" u="sng" strike="noStrike" baseline="0">
              <a:solidFill>
                <a:srgbClr val="0070C0"/>
              </a:solidFill>
              <a:latin typeface="游ゴシック"/>
              <a:ea typeface="游ゴシック"/>
            </a:rPr>
            <a:t>3,000</a:t>
          </a:r>
          <a:r>
            <a:rPr lang="ja-JP" altLang="en-US" sz="1100" b="1" i="0" u="sng" strike="noStrike" baseline="0">
              <a:solidFill>
                <a:srgbClr val="0070C0"/>
              </a:solidFill>
              <a:latin typeface="游ゴシック"/>
              <a:ea typeface="游ゴシック"/>
            </a:rPr>
            <a:t>円（不課税）</a:t>
          </a:r>
          <a:endParaRPr lang="en-US" altLang="ja-JP" sz="1100" b="1" i="0" u="sng" strike="noStrike" baseline="0">
            <a:solidFill>
              <a:srgbClr val="0070C0"/>
            </a:solidFill>
            <a:latin typeface="游ゴシック"/>
            <a:ea typeface="游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70C0"/>
              </a:solidFill>
              <a:latin typeface="游ゴシック"/>
              <a:ea typeface="游ゴシック"/>
            </a:rPr>
            <a:t>　　　　　　</a:t>
          </a:r>
          <a:r>
            <a:rPr lang="en-US" altLang="ja-JP" sz="1100" b="1" i="0" u="sng" strike="noStrike" baseline="0">
              <a:solidFill>
                <a:srgbClr val="0070C0"/>
              </a:solidFill>
              <a:latin typeface="游ゴシック"/>
              <a:ea typeface="游ゴシック"/>
            </a:rPr>
            <a:t>7,000+700+3,000</a:t>
          </a:r>
          <a:r>
            <a:rPr lang="ja-JP" altLang="en-US" sz="1100" b="1" i="0" u="sng" strike="noStrike" baseline="0">
              <a:solidFill>
                <a:srgbClr val="0070C0"/>
              </a:solidFill>
              <a:latin typeface="游ゴシック"/>
              <a:ea typeface="游ゴシック"/>
            </a:rPr>
            <a:t>＝</a:t>
          </a:r>
          <a:r>
            <a:rPr lang="en-US" altLang="ja-JP" sz="1100" b="1" i="0" u="sng" strike="noStrike" baseline="0">
              <a:solidFill>
                <a:srgbClr val="0070C0"/>
              </a:solidFill>
              <a:latin typeface="游ゴシック"/>
              <a:ea typeface="游ゴシック"/>
            </a:rPr>
            <a:t>10,700</a:t>
          </a:r>
          <a:r>
            <a:rPr lang="ja-JP" altLang="en-US" sz="1100" b="1" i="0" u="sng" strike="noStrike" baseline="0">
              <a:solidFill>
                <a:srgbClr val="0070C0"/>
              </a:solidFill>
              <a:latin typeface="游ゴシック"/>
              <a:ea typeface="游ゴシック"/>
            </a:rPr>
            <a:t>（税込）</a:t>
          </a:r>
          <a:endParaRPr lang="en-US" altLang="ja-JP" sz="1100" b="1" i="0" u="sng" strike="noStrike" baseline="0">
            <a:solidFill>
              <a:srgbClr val="0070C0"/>
            </a:solidFill>
            <a:latin typeface="游ゴシック"/>
            <a:ea typeface="游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70C0"/>
              </a:solidFill>
              <a:latin typeface="游ゴシック"/>
              <a:ea typeface="游ゴシック"/>
            </a:rPr>
            <a:t>　　　　　</a:t>
          </a:r>
          <a:endParaRPr lang="en-US" altLang="ja-JP" sz="1100" b="1" i="0" u="none" strike="noStrike" baseline="0">
            <a:solidFill>
              <a:srgbClr val="0070C0"/>
            </a:solidFill>
            <a:latin typeface="游ゴシック"/>
            <a:ea typeface="游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70C0"/>
              </a:solidFill>
              <a:latin typeface="游ゴシック"/>
              <a:ea typeface="游ゴシック"/>
            </a:rPr>
            <a:t>　となります。</a:t>
          </a:r>
          <a:endParaRPr lang="en-US" altLang="ja-JP" sz="1100" b="1" i="0" u="none" strike="noStrike" baseline="0">
            <a:solidFill>
              <a:srgbClr val="0070C0"/>
            </a:solidFill>
            <a:latin typeface="游ゴシック"/>
            <a:ea typeface="游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　保険料に消費税は掛かりません。</a:t>
          </a:r>
        </a:p>
      </xdr:txBody>
    </xdr:sp>
    <xdr:clientData/>
  </xdr:twoCellAnchor>
  <xdr:twoCellAnchor>
    <xdr:from>
      <xdr:col>3</xdr:col>
      <xdr:colOff>590550</xdr:colOff>
      <xdr:row>13</xdr:row>
      <xdr:rowOff>76200</xdr:rowOff>
    </xdr:from>
    <xdr:to>
      <xdr:col>3</xdr:col>
      <xdr:colOff>638175</xdr:colOff>
      <xdr:row>15</xdr:row>
      <xdr:rowOff>276225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48C3FDF9-FC71-80DC-B9A6-F27A8BFAD673}"/>
            </a:ext>
          </a:extLst>
        </xdr:cNvPr>
        <xdr:cNvSpPr/>
      </xdr:nvSpPr>
      <xdr:spPr>
        <a:xfrm>
          <a:off x="2828925" y="4619625"/>
          <a:ext cx="47625" cy="962025"/>
        </a:xfrm>
        <a:prstGeom prst="leftBracket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590550</xdr:colOff>
      <xdr:row>16</xdr:row>
      <xdr:rowOff>76200</xdr:rowOff>
    </xdr:from>
    <xdr:to>
      <xdr:col>4</xdr:col>
      <xdr:colOff>57150</xdr:colOff>
      <xdr:row>18</xdr:row>
      <xdr:rowOff>304800</xdr:rowOff>
    </xdr:to>
    <xdr:sp macro="" textlink="">
      <xdr:nvSpPr>
        <xdr:cNvPr id="5" name="左大かっこ 4">
          <a:extLst>
            <a:ext uri="{FF2B5EF4-FFF2-40B4-BE49-F238E27FC236}">
              <a16:creationId xmlns:a16="http://schemas.microsoft.com/office/drawing/2014/main" id="{B11EE249-C6BA-9CB7-3FA3-0623D75CEC86}"/>
            </a:ext>
          </a:extLst>
        </xdr:cNvPr>
        <xdr:cNvSpPr/>
      </xdr:nvSpPr>
      <xdr:spPr>
        <a:xfrm>
          <a:off x="2828925" y="5762625"/>
          <a:ext cx="114300" cy="990600"/>
        </a:xfrm>
        <a:prstGeom prst="leftBracket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ED8E6-3BCA-4866-910C-B16FE78C84A2}">
  <dimension ref="B1:K197"/>
  <sheetViews>
    <sheetView workbookViewId="0">
      <selection activeCell="F12" sqref="F12"/>
    </sheetView>
  </sheetViews>
  <sheetFormatPr defaultRowHeight="18.75" x14ac:dyDescent="0.4"/>
  <cols>
    <col min="2" max="2" width="10.625" style="1" customWidth="1"/>
    <col min="3" max="3" width="5.625" hidden="1" customWidth="1"/>
    <col min="4" max="4" width="10.625" style="7" customWidth="1"/>
    <col min="5" max="5" width="10.625" style="15" customWidth="1"/>
    <col min="6" max="6" width="10.625" style="2" customWidth="1"/>
    <col min="7" max="7" width="12.75" style="3" customWidth="1"/>
  </cols>
  <sheetData>
    <row r="1" spans="2:11" ht="20.25" thickBot="1" x14ac:dyDescent="0.45">
      <c r="B1" s="20" t="s">
        <v>4</v>
      </c>
      <c r="E1" s="10"/>
      <c r="F1" s="19" t="s">
        <v>5</v>
      </c>
      <c r="I1" s="50"/>
      <c r="J1" s="51"/>
      <c r="K1" s="50"/>
    </row>
    <row r="2" spans="2:11" x14ac:dyDescent="0.4">
      <c r="B2" s="4" t="s">
        <v>3</v>
      </c>
      <c r="C2" s="4"/>
      <c r="D2" s="16"/>
      <c r="E2" s="17"/>
      <c r="F2" s="18"/>
      <c r="G2" s="4"/>
      <c r="I2" s="52"/>
      <c r="J2" s="51"/>
      <c r="K2" s="50"/>
    </row>
    <row r="3" spans="2:11" x14ac:dyDescent="0.4">
      <c r="B3" s="4" t="s">
        <v>6</v>
      </c>
      <c r="C3" s="4"/>
      <c r="D3" s="16"/>
      <c r="E3" s="17"/>
      <c r="F3" s="18"/>
      <c r="G3" s="4"/>
    </row>
    <row r="4" spans="2:11" ht="19.5" thickBot="1" x14ac:dyDescent="0.45">
      <c r="B4" s="6"/>
      <c r="E4" s="11"/>
      <c r="F4" s="5"/>
      <c r="G4" s="5" t="s">
        <v>8</v>
      </c>
    </row>
    <row r="5" spans="2:11" ht="19.5" thickBot="1" x14ac:dyDescent="0.45">
      <c r="B5" s="28" t="s">
        <v>0</v>
      </c>
      <c r="C5" s="53" t="s">
        <v>1</v>
      </c>
      <c r="D5" s="42" t="s">
        <v>2</v>
      </c>
      <c r="E5" s="40" t="s">
        <v>22</v>
      </c>
      <c r="F5" s="41" t="s">
        <v>7</v>
      </c>
      <c r="G5" s="34" t="s">
        <v>7</v>
      </c>
    </row>
    <row r="6" spans="2:11" x14ac:dyDescent="0.4">
      <c r="B6" s="45">
        <v>1277500</v>
      </c>
      <c r="C6" s="43">
        <v>1.7999999999999999E-2</v>
      </c>
      <c r="D6" s="24">
        <v>4</v>
      </c>
      <c r="E6" s="12">
        <v>3500</v>
      </c>
      <c r="F6" s="35">
        <v>22995</v>
      </c>
      <c r="G6" s="29">
        <f t="shared" ref="G6:G21" si="0">INT(B6*0.018/12*12)</f>
        <v>22995</v>
      </c>
    </row>
    <row r="7" spans="2:11" x14ac:dyDescent="0.4">
      <c r="B7" s="46">
        <v>1460000</v>
      </c>
      <c r="C7" s="44">
        <v>1.7999999999999999E-2</v>
      </c>
      <c r="D7" s="25">
        <v>4</v>
      </c>
      <c r="E7" s="13">
        <v>4000</v>
      </c>
      <c r="F7" s="36">
        <v>26280</v>
      </c>
      <c r="G7" s="30">
        <f t="shared" si="0"/>
        <v>26280</v>
      </c>
    </row>
    <row r="8" spans="2:11" x14ac:dyDescent="0.4">
      <c r="B8" s="46">
        <v>1825000</v>
      </c>
      <c r="C8" s="44">
        <v>1.7999999999999999E-2</v>
      </c>
      <c r="D8" s="25">
        <v>4</v>
      </c>
      <c r="E8" s="13">
        <v>5000</v>
      </c>
      <c r="F8" s="36">
        <v>32850</v>
      </c>
      <c r="G8" s="30">
        <f t="shared" si="0"/>
        <v>32850</v>
      </c>
    </row>
    <row r="9" spans="2:11" x14ac:dyDescent="0.4">
      <c r="B9" s="46">
        <v>2190000</v>
      </c>
      <c r="C9" s="44">
        <v>1.7999999999999999E-2</v>
      </c>
      <c r="D9" s="25">
        <v>4</v>
      </c>
      <c r="E9" s="13">
        <v>6000</v>
      </c>
      <c r="F9" s="36">
        <v>39420</v>
      </c>
      <c r="G9" s="30">
        <f t="shared" si="0"/>
        <v>39420</v>
      </c>
    </row>
    <row r="10" spans="2:11" x14ac:dyDescent="0.4">
      <c r="B10" s="46">
        <v>2555000</v>
      </c>
      <c r="C10" s="44">
        <v>1.7999999999999999E-2</v>
      </c>
      <c r="D10" s="25">
        <v>4</v>
      </c>
      <c r="E10" s="13">
        <v>7000</v>
      </c>
      <c r="F10" s="36">
        <v>45990</v>
      </c>
      <c r="G10" s="30">
        <f t="shared" si="0"/>
        <v>45990</v>
      </c>
    </row>
    <row r="11" spans="2:11" x14ac:dyDescent="0.4">
      <c r="B11" s="46">
        <v>2920000</v>
      </c>
      <c r="C11" s="44">
        <v>1.7999999999999999E-2</v>
      </c>
      <c r="D11" s="25">
        <v>4</v>
      </c>
      <c r="E11" s="13">
        <v>8000</v>
      </c>
      <c r="F11" s="36">
        <v>52560</v>
      </c>
      <c r="G11" s="30">
        <f t="shared" si="0"/>
        <v>52560</v>
      </c>
    </row>
    <row r="12" spans="2:11" x14ac:dyDescent="0.4">
      <c r="B12" s="46">
        <v>3285000</v>
      </c>
      <c r="C12" s="44">
        <v>1.7999999999999999E-2</v>
      </c>
      <c r="D12" s="25">
        <v>4</v>
      </c>
      <c r="E12" s="13">
        <v>9000</v>
      </c>
      <c r="F12" s="36">
        <v>59130</v>
      </c>
      <c r="G12" s="30">
        <f t="shared" si="0"/>
        <v>59130</v>
      </c>
    </row>
    <row r="13" spans="2:11" x14ac:dyDescent="0.4">
      <c r="B13" s="46">
        <v>3650000</v>
      </c>
      <c r="C13" s="44">
        <v>1.7999999999999999E-2</v>
      </c>
      <c r="D13" s="25">
        <v>4</v>
      </c>
      <c r="E13" s="13">
        <v>10000</v>
      </c>
      <c r="F13" s="36">
        <v>65700</v>
      </c>
      <c r="G13" s="30">
        <f t="shared" si="0"/>
        <v>65700</v>
      </c>
    </row>
    <row r="14" spans="2:11" x14ac:dyDescent="0.4">
      <c r="B14" s="46">
        <v>4380000</v>
      </c>
      <c r="C14" s="44">
        <v>1.7999999999999999E-2</v>
      </c>
      <c r="D14" s="25">
        <v>4</v>
      </c>
      <c r="E14" s="13">
        <v>12000</v>
      </c>
      <c r="F14" s="36">
        <v>78840</v>
      </c>
      <c r="G14" s="30">
        <f t="shared" si="0"/>
        <v>78840</v>
      </c>
    </row>
    <row r="15" spans="2:11" x14ac:dyDescent="0.4">
      <c r="B15" s="46">
        <v>5110000</v>
      </c>
      <c r="C15" s="44">
        <v>1.7999999999999999E-2</v>
      </c>
      <c r="D15" s="25">
        <v>4</v>
      </c>
      <c r="E15" s="13">
        <v>14000</v>
      </c>
      <c r="F15" s="36">
        <v>91980</v>
      </c>
      <c r="G15" s="30">
        <f t="shared" si="0"/>
        <v>91980</v>
      </c>
    </row>
    <row r="16" spans="2:11" x14ac:dyDescent="0.4">
      <c r="B16" s="46">
        <v>5840000</v>
      </c>
      <c r="C16" s="44">
        <v>1.7999999999999999E-2</v>
      </c>
      <c r="D16" s="25">
        <v>4</v>
      </c>
      <c r="E16" s="13">
        <v>16000</v>
      </c>
      <c r="F16" s="36">
        <v>105120</v>
      </c>
      <c r="G16" s="30">
        <f t="shared" si="0"/>
        <v>105120</v>
      </c>
    </row>
    <row r="17" spans="2:7" x14ac:dyDescent="0.4">
      <c r="B17" s="46">
        <v>6570000</v>
      </c>
      <c r="C17" s="44">
        <v>1.7999999999999999E-2</v>
      </c>
      <c r="D17" s="25">
        <v>4</v>
      </c>
      <c r="E17" s="13">
        <v>18000</v>
      </c>
      <c r="F17" s="36">
        <v>118260</v>
      </c>
      <c r="G17" s="30">
        <f t="shared" si="0"/>
        <v>118260</v>
      </c>
    </row>
    <row r="18" spans="2:7" x14ac:dyDescent="0.4">
      <c r="B18" s="46">
        <v>7300000</v>
      </c>
      <c r="C18" s="44">
        <v>1.7999999999999999E-2</v>
      </c>
      <c r="D18" s="25">
        <v>4</v>
      </c>
      <c r="E18" s="13">
        <v>20000</v>
      </c>
      <c r="F18" s="36">
        <v>131400</v>
      </c>
      <c r="G18" s="30">
        <f t="shared" si="0"/>
        <v>131400</v>
      </c>
    </row>
    <row r="19" spans="2:7" x14ac:dyDescent="0.4">
      <c r="B19" s="46">
        <v>8030000</v>
      </c>
      <c r="C19" s="44">
        <v>1.7999999999999999E-2</v>
      </c>
      <c r="D19" s="25">
        <v>4</v>
      </c>
      <c r="E19" s="13">
        <v>22000</v>
      </c>
      <c r="F19" s="36">
        <v>144540</v>
      </c>
      <c r="G19" s="30">
        <f t="shared" si="0"/>
        <v>144540</v>
      </c>
    </row>
    <row r="20" spans="2:7" x14ac:dyDescent="0.4">
      <c r="B20" s="46">
        <v>8760000</v>
      </c>
      <c r="C20" s="44">
        <v>1.7999999999999999E-2</v>
      </c>
      <c r="D20" s="25">
        <v>4</v>
      </c>
      <c r="E20" s="13">
        <v>24000</v>
      </c>
      <c r="F20" s="36">
        <v>157680</v>
      </c>
      <c r="G20" s="30">
        <f t="shared" si="0"/>
        <v>157680</v>
      </c>
    </row>
    <row r="21" spans="2:7" ht="19.5" thickBot="1" x14ac:dyDescent="0.45">
      <c r="B21" s="47">
        <v>9125000</v>
      </c>
      <c r="C21" s="49">
        <v>1.7999999999999999E-2</v>
      </c>
      <c r="D21" s="26">
        <v>4</v>
      </c>
      <c r="E21" s="14">
        <v>25000</v>
      </c>
      <c r="F21" s="39">
        <v>164250</v>
      </c>
      <c r="G21" s="31">
        <f t="shared" si="0"/>
        <v>164250</v>
      </c>
    </row>
    <row r="22" spans="2:7" x14ac:dyDescent="0.4">
      <c r="D22" s="22">
        <v>5</v>
      </c>
      <c r="E22" s="23">
        <v>3500</v>
      </c>
      <c r="F22" s="38">
        <v>21078</v>
      </c>
      <c r="G22" s="33">
        <f t="shared" ref="G22:G37" si="1">INT(B6*0.018/12*11)</f>
        <v>21078</v>
      </c>
    </row>
    <row r="23" spans="2:7" x14ac:dyDescent="0.4">
      <c r="D23" s="8">
        <v>5</v>
      </c>
      <c r="E23" s="13">
        <v>4000</v>
      </c>
      <c r="F23" s="36">
        <v>24090</v>
      </c>
      <c r="G23" s="30">
        <f t="shared" si="1"/>
        <v>24090</v>
      </c>
    </row>
    <row r="24" spans="2:7" x14ac:dyDescent="0.4">
      <c r="D24" s="8">
        <v>5</v>
      </c>
      <c r="E24" s="13">
        <v>5000</v>
      </c>
      <c r="F24" s="36">
        <v>30112</v>
      </c>
      <c r="G24" s="30">
        <f t="shared" si="1"/>
        <v>30112</v>
      </c>
    </row>
    <row r="25" spans="2:7" x14ac:dyDescent="0.4">
      <c r="D25" s="8">
        <v>5</v>
      </c>
      <c r="E25" s="13">
        <v>6000</v>
      </c>
      <c r="F25" s="36">
        <v>36135</v>
      </c>
      <c r="G25" s="30">
        <f t="shared" si="1"/>
        <v>36135</v>
      </c>
    </row>
    <row r="26" spans="2:7" x14ac:dyDescent="0.4">
      <c r="D26" s="8">
        <v>5</v>
      </c>
      <c r="E26" s="13">
        <v>7000</v>
      </c>
      <c r="F26" s="36">
        <v>42157</v>
      </c>
      <c r="G26" s="30">
        <f t="shared" si="1"/>
        <v>42157</v>
      </c>
    </row>
    <row r="27" spans="2:7" x14ac:dyDescent="0.4">
      <c r="D27" s="8">
        <v>5</v>
      </c>
      <c r="E27" s="13">
        <v>8000</v>
      </c>
      <c r="F27" s="36">
        <v>48180</v>
      </c>
      <c r="G27" s="30">
        <f t="shared" si="1"/>
        <v>48180</v>
      </c>
    </row>
    <row r="28" spans="2:7" x14ac:dyDescent="0.4">
      <c r="D28" s="8">
        <v>5</v>
      </c>
      <c r="E28" s="13">
        <v>9000</v>
      </c>
      <c r="F28" s="36">
        <v>54202</v>
      </c>
      <c r="G28" s="30">
        <f t="shared" si="1"/>
        <v>54202</v>
      </c>
    </row>
    <row r="29" spans="2:7" x14ac:dyDescent="0.4">
      <c r="D29" s="8">
        <v>5</v>
      </c>
      <c r="E29" s="13">
        <v>10000</v>
      </c>
      <c r="F29" s="36">
        <v>60225</v>
      </c>
      <c r="G29" s="30">
        <f t="shared" si="1"/>
        <v>60225</v>
      </c>
    </row>
    <row r="30" spans="2:7" x14ac:dyDescent="0.4">
      <c r="D30" s="8">
        <v>5</v>
      </c>
      <c r="E30" s="13">
        <v>12000</v>
      </c>
      <c r="F30" s="36">
        <v>72270</v>
      </c>
      <c r="G30" s="30">
        <f t="shared" si="1"/>
        <v>72270</v>
      </c>
    </row>
    <row r="31" spans="2:7" x14ac:dyDescent="0.4">
      <c r="D31" s="8">
        <v>5</v>
      </c>
      <c r="E31" s="13">
        <v>14000</v>
      </c>
      <c r="F31" s="36">
        <v>84315</v>
      </c>
      <c r="G31" s="30">
        <f t="shared" si="1"/>
        <v>84315</v>
      </c>
    </row>
    <row r="32" spans="2:7" x14ac:dyDescent="0.4">
      <c r="D32" s="8">
        <v>5</v>
      </c>
      <c r="E32" s="13">
        <v>16000</v>
      </c>
      <c r="F32" s="36">
        <v>96360</v>
      </c>
      <c r="G32" s="30">
        <f t="shared" si="1"/>
        <v>96360</v>
      </c>
    </row>
    <row r="33" spans="4:7" x14ac:dyDescent="0.4">
      <c r="D33" s="8">
        <v>5</v>
      </c>
      <c r="E33" s="13">
        <v>18000</v>
      </c>
      <c r="F33" s="36">
        <v>108405</v>
      </c>
      <c r="G33" s="30">
        <f t="shared" si="1"/>
        <v>108405</v>
      </c>
    </row>
    <row r="34" spans="4:7" x14ac:dyDescent="0.4">
      <c r="D34" s="8">
        <v>5</v>
      </c>
      <c r="E34" s="13">
        <v>20000</v>
      </c>
      <c r="F34" s="36">
        <v>120450</v>
      </c>
      <c r="G34" s="30">
        <f t="shared" si="1"/>
        <v>120450</v>
      </c>
    </row>
    <row r="35" spans="4:7" x14ac:dyDescent="0.4">
      <c r="D35" s="8">
        <v>5</v>
      </c>
      <c r="E35" s="13">
        <v>22000</v>
      </c>
      <c r="F35" s="36">
        <v>132495</v>
      </c>
      <c r="G35" s="30">
        <f t="shared" si="1"/>
        <v>132495</v>
      </c>
    </row>
    <row r="36" spans="4:7" x14ac:dyDescent="0.4">
      <c r="D36" s="8">
        <v>5</v>
      </c>
      <c r="E36" s="13">
        <v>24000</v>
      </c>
      <c r="F36" s="36">
        <v>144540</v>
      </c>
      <c r="G36" s="30">
        <f t="shared" si="1"/>
        <v>144540</v>
      </c>
    </row>
    <row r="37" spans="4:7" ht="19.5" thickBot="1" x14ac:dyDescent="0.45">
      <c r="D37" s="9">
        <v>5</v>
      </c>
      <c r="E37" s="14">
        <v>25000</v>
      </c>
      <c r="F37" s="39">
        <v>150562</v>
      </c>
      <c r="G37" s="31">
        <f t="shared" si="1"/>
        <v>150562</v>
      </c>
    </row>
    <row r="38" spans="4:7" x14ac:dyDescent="0.4">
      <c r="D38" s="22">
        <v>6</v>
      </c>
      <c r="E38" s="23">
        <v>3500</v>
      </c>
      <c r="F38" s="38">
        <v>19162</v>
      </c>
      <c r="G38" s="33">
        <f t="shared" ref="G38:G53" si="2">INT(B6*0.018/12*10)</f>
        <v>19162</v>
      </c>
    </row>
    <row r="39" spans="4:7" x14ac:dyDescent="0.4">
      <c r="D39" s="8">
        <v>6</v>
      </c>
      <c r="E39" s="13">
        <v>4000</v>
      </c>
      <c r="F39" s="36">
        <v>21900</v>
      </c>
      <c r="G39" s="30">
        <f t="shared" si="2"/>
        <v>21900</v>
      </c>
    </row>
    <row r="40" spans="4:7" x14ac:dyDescent="0.4">
      <c r="D40" s="8">
        <v>6</v>
      </c>
      <c r="E40" s="13">
        <v>5000</v>
      </c>
      <c r="F40" s="36">
        <v>27375</v>
      </c>
      <c r="G40" s="30">
        <f t="shared" si="2"/>
        <v>27375</v>
      </c>
    </row>
    <row r="41" spans="4:7" x14ac:dyDescent="0.4">
      <c r="D41" s="8">
        <v>6</v>
      </c>
      <c r="E41" s="13">
        <v>6000</v>
      </c>
      <c r="F41" s="36">
        <v>32850</v>
      </c>
      <c r="G41" s="30">
        <f t="shared" si="2"/>
        <v>32850</v>
      </c>
    </row>
    <row r="42" spans="4:7" x14ac:dyDescent="0.4">
      <c r="D42" s="8">
        <v>6</v>
      </c>
      <c r="E42" s="13">
        <v>7000</v>
      </c>
      <c r="F42" s="36">
        <v>38325</v>
      </c>
      <c r="G42" s="30">
        <f t="shared" si="2"/>
        <v>38325</v>
      </c>
    </row>
    <row r="43" spans="4:7" x14ac:dyDescent="0.4">
      <c r="D43" s="8">
        <v>6</v>
      </c>
      <c r="E43" s="13">
        <v>8000</v>
      </c>
      <c r="F43" s="36">
        <v>43800</v>
      </c>
      <c r="G43" s="30">
        <f t="shared" si="2"/>
        <v>43800</v>
      </c>
    </row>
    <row r="44" spans="4:7" x14ac:dyDescent="0.4">
      <c r="D44" s="8">
        <v>6</v>
      </c>
      <c r="E44" s="13">
        <v>9000</v>
      </c>
      <c r="F44" s="36">
        <v>49275</v>
      </c>
      <c r="G44" s="30">
        <f t="shared" si="2"/>
        <v>49275</v>
      </c>
    </row>
    <row r="45" spans="4:7" x14ac:dyDescent="0.4">
      <c r="D45" s="8">
        <v>6</v>
      </c>
      <c r="E45" s="13">
        <v>10000</v>
      </c>
      <c r="F45" s="36">
        <v>54750</v>
      </c>
      <c r="G45" s="30">
        <f t="shared" si="2"/>
        <v>54750</v>
      </c>
    </row>
    <row r="46" spans="4:7" x14ac:dyDescent="0.4">
      <c r="D46" s="8">
        <v>6</v>
      </c>
      <c r="E46" s="13">
        <v>12000</v>
      </c>
      <c r="F46" s="36">
        <v>65700</v>
      </c>
      <c r="G46" s="30">
        <f t="shared" si="2"/>
        <v>65700</v>
      </c>
    </row>
    <row r="47" spans="4:7" x14ac:dyDescent="0.4">
      <c r="D47" s="8">
        <v>6</v>
      </c>
      <c r="E47" s="13">
        <v>14000</v>
      </c>
      <c r="F47" s="36">
        <v>76650</v>
      </c>
      <c r="G47" s="30">
        <f t="shared" si="2"/>
        <v>76650</v>
      </c>
    </row>
    <row r="48" spans="4:7" x14ac:dyDescent="0.4">
      <c r="D48" s="8">
        <v>6</v>
      </c>
      <c r="E48" s="13">
        <v>16000</v>
      </c>
      <c r="F48" s="36">
        <v>87600</v>
      </c>
      <c r="G48" s="30">
        <f t="shared" si="2"/>
        <v>87600</v>
      </c>
    </row>
    <row r="49" spans="4:7" x14ac:dyDescent="0.4">
      <c r="D49" s="8">
        <v>6</v>
      </c>
      <c r="E49" s="13">
        <v>18000</v>
      </c>
      <c r="F49" s="36">
        <v>98550</v>
      </c>
      <c r="G49" s="30">
        <f t="shared" si="2"/>
        <v>98550</v>
      </c>
    </row>
    <row r="50" spans="4:7" x14ac:dyDescent="0.4">
      <c r="D50" s="8">
        <v>6</v>
      </c>
      <c r="E50" s="13">
        <v>20000</v>
      </c>
      <c r="F50" s="36">
        <v>109500</v>
      </c>
      <c r="G50" s="30">
        <f t="shared" si="2"/>
        <v>109500</v>
      </c>
    </row>
    <row r="51" spans="4:7" x14ac:dyDescent="0.4">
      <c r="D51" s="8">
        <v>6</v>
      </c>
      <c r="E51" s="13">
        <v>22000</v>
      </c>
      <c r="F51" s="36">
        <v>120450</v>
      </c>
      <c r="G51" s="30">
        <f t="shared" si="2"/>
        <v>120450</v>
      </c>
    </row>
    <row r="52" spans="4:7" x14ac:dyDescent="0.4">
      <c r="D52" s="8">
        <v>6</v>
      </c>
      <c r="E52" s="13">
        <v>24000</v>
      </c>
      <c r="F52" s="36">
        <v>131400</v>
      </c>
      <c r="G52" s="30">
        <f t="shared" si="2"/>
        <v>131400</v>
      </c>
    </row>
    <row r="53" spans="4:7" ht="19.5" thickBot="1" x14ac:dyDescent="0.45">
      <c r="D53" s="9">
        <v>6</v>
      </c>
      <c r="E53" s="14">
        <v>25000</v>
      </c>
      <c r="F53" s="39">
        <v>136875</v>
      </c>
      <c r="G53" s="31">
        <f t="shared" si="2"/>
        <v>136875</v>
      </c>
    </row>
    <row r="54" spans="4:7" x14ac:dyDescent="0.4">
      <c r="D54" s="22">
        <v>7</v>
      </c>
      <c r="E54" s="23">
        <v>3500</v>
      </c>
      <c r="F54" s="38">
        <v>17246</v>
      </c>
      <c r="G54" s="33">
        <f t="shared" ref="G54:G69" si="3">INT(B6*0.018/12*9)</f>
        <v>17246</v>
      </c>
    </row>
    <row r="55" spans="4:7" x14ac:dyDescent="0.4">
      <c r="D55" s="8">
        <v>7</v>
      </c>
      <c r="E55" s="13">
        <v>4000</v>
      </c>
      <c r="F55" s="36">
        <v>19710</v>
      </c>
      <c r="G55" s="30">
        <f t="shared" si="3"/>
        <v>19710</v>
      </c>
    </row>
    <row r="56" spans="4:7" x14ac:dyDescent="0.4">
      <c r="D56" s="8">
        <v>7</v>
      </c>
      <c r="E56" s="13">
        <v>5000</v>
      </c>
      <c r="F56" s="36">
        <v>24637</v>
      </c>
      <c r="G56" s="30">
        <f t="shared" si="3"/>
        <v>24637</v>
      </c>
    </row>
    <row r="57" spans="4:7" x14ac:dyDescent="0.4">
      <c r="D57" s="8">
        <v>7</v>
      </c>
      <c r="E57" s="13">
        <v>6000</v>
      </c>
      <c r="F57" s="36">
        <v>29565</v>
      </c>
      <c r="G57" s="30">
        <f t="shared" si="3"/>
        <v>29565</v>
      </c>
    </row>
    <row r="58" spans="4:7" x14ac:dyDescent="0.4">
      <c r="D58" s="8">
        <v>7</v>
      </c>
      <c r="E58" s="13">
        <v>7000</v>
      </c>
      <c r="F58" s="36">
        <v>34492</v>
      </c>
      <c r="G58" s="30">
        <f t="shared" si="3"/>
        <v>34492</v>
      </c>
    </row>
    <row r="59" spans="4:7" x14ac:dyDescent="0.4">
      <c r="D59" s="8">
        <v>7</v>
      </c>
      <c r="E59" s="13">
        <v>8000</v>
      </c>
      <c r="F59" s="36">
        <v>39420</v>
      </c>
      <c r="G59" s="30">
        <f t="shared" si="3"/>
        <v>39420</v>
      </c>
    </row>
    <row r="60" spans="4:7" x14ac:dyDescent="0.4">
      <c r="D60" s="8">
        <v>7</v>
      </c>
      <c r="E60" s="13">
        <v>9000</v>
      </c>
      <c r="F60" s="36">
        <v>44347</v>
      </c>
      <c r="G60" s="30">
        <f t="shared" si="3"/>
        <v>44347</v>
      </c>
    </row>
    <row r="61" spans="4:7" x14ac:dyDescent="0.4">
      <c r="D61" s="8">
        <v>7</v>
      </c>
      <c r="E61" s="13">
        <v>10000</v>
      </c>
      <c r="F61" s="36">
        <v>49275</v>
      </c>
      <c r="G61" s="30">
        <f t="shared" si="3"/>
        <v>49275</v>
      </c>
    </row>
    <row r="62" spans="4:7" x14ac:dyDescent="0.4">
      <c r="D62" s="8">
        <v>7</v>
      </c>
      <c r="E62" s="13">
        <v>12000</v>
      </c>
      <c r="F62" s="36">
        <v>59130</v>
      </c>
      <c r="G62" s="30">
        <f t="shared" si="3"/>
        <v>59130</v>
      </c>
    </row>
    <row r="63" spans="4:7" x14ac:dyDescent="0.4">
      <c r="D63" s="8">
        <v>7</v>
      </c>
      <c r="E63" s="13">
        <v>14000</v>
      </c>
      <c r="F63" s="36">
        <v>68985</v>
      </c>
      <c r="G63" s="30">
        <f t="shared" si="3"/>
        <v>68985</v>
      </c>
    </row>
    <row r="64" spans="4:7" x14ac:dyDescent="0.4">
      <c r="D64" s="8">
        <v>7</v>
      </c>
      <c r="E64" s="13">
        <v>16000</v>
      </c>
      <c r="F64" s="36">
        <v>78840</v>
      </c>
      <c r="G64" s="30">
        <f t="shared" si="3"/>
        <v>78840</v>
      </c>
    </row>
    <row r="65" spans="4:7" x14ac:dyDescent="0.4">
      <c r="D65" s="8">
        <v>7</v>
      </c>
      <c r="E65" s="13">
        <v>18000</v>
      </c>
      <c r="F65" s="36">
        <v>88695</v>
      </c>
      <c r="G65" s="30">
        <f t="shared" si="3"/>
        <v>88695</v>
      </c>
    </row>
    <row r="66" spans="4:7" x14ac:dyDescent="0.4">
      <c r="D66" s="8">
        <v>7</v>
      </c>
      <c r="E66" s="13">
        <v>20000</v>
      </c>
      <c r="F66" s="36">
        <v>98550</v>
      </c>
      <c r="G66" s="30">
        <f t="shared" si="3"/>
        <v>98550</v>
      </c>
    </row>
    <row r="67" spans="4:7" x14ac:dyDescent="0.4">
      <c r="D67" s="8">
        <v>7</v>
      </c>
      <c r="E67" s="13">
        <v>22000</v>
      </c>
      <c r="F67" s="36">
        <v>108405</v>
      </c>
      <c r="G67" s="30">
        <f t="shared" si="3"/>
        <v>108405</v>
      </c>
    </row>
    <row r="68" spans="4:7" x14ac:dyDescent="0.4">
      <c r="D68" s="8">
        <v>7</v>
      </c>
      <c r="E68" s="13">
        <v>24000</v>
      </c>
      <c r="F68" s="36">
        <v>118260</v>
      </c>
      <c r="G68" s="30">
        <f t="shared" si="3"/>
        <v>118260</v>
      </c>
    </row>
    <row r="69" spans="4:7" ht="19.5" thickBot="1" x14ac:dyDescent="0.45">
      <c r="D69" s="9">
        <v>7</v>
      </c>
      <c r="E69" s="14">
        <v>25000</v>
      </c>
      <c r="F69" s="39">
        <v>123187</v>
      </c>
      <c r="G69" s="31">
        <f t="shared" si="3"/>
        <v>123187</v>
      </c>
    </row>
    <row r="70" spans="4:7" x14ac:dyDescent="0.4">
      <c r="D70" s="22">
        <v>8</v>
      </c>
      <c r="E70" s="23">
        <v>3500</v>
      </c>
      <c r="F70" s="38">
        <v>15330</v>
      </c>
      <c r="G70" s="33">
        <f t="shared" ref="G70:G85" si="4">INT(B6*0.018/12*8)</f>
        <v>15330</v>
      </c>
    </row>
    <row r="71" spans="4:7" x14ac:dyDescent="0.4">
      <c r="D71" s="8">
        <v>8</v>
      </c>
      <c r="E71" s="13">
        <v>4000</v>
      </c>
      <c r="F71" s="36">
        <v>17520</v>
      </c>
      <c r="G71" s="30">
        <f t="shared" si="4"/>
        <v>17520</v>
      </c>
    </row>
    <row r="72" spans="4:7" x14ac:dyDescent="0.4">
      <c r="D72" s="8">
        <v>8</v>
      </c>
      <c r="E72" s="13">
        <v>5000</v>
      </c>
      <c r="F72" s="36">
        <v>21900</v>
      </c>
      <c r="G72" s="30">
        <f t="shared" si="4"/>
        <v>21900</v>
      </c>
    </row>
    <row r="73" spans="4:7" x14ac:dyDescent="0.4">
      <c r="D73" s="8">
        <v>8</v>
      </c>
      <c r="E73" s="13">
        <v>6000</v>
      </c>
      <c r="F73" s="36">
        <v>26280</v>
      </c>
      <c r="G73" s="30">
        <f t="shared" si="4"/>
        <v>26280</v>
      </c>
    </row>
    <row r="74" spans="4:7" x14ac:dyDescent="0.4">
      <c r="D74" s="8">
        <v>8</v>
      </c>
      <c r="E74" s="13">
        <v>7000</v>
      </c>
      <c r="F74" s="36">
        <v>30660</v>
      </c>
      <c r="G74" s="30">
        <f t="shared" si="4"/>
        <v>30660</v>
      </c>
    </row>
    <row r="75" spans="4:7" x14ac:dyDescent="0.4">
      <c r="D75" s="8">
        <v>8</v>
      </c>
      <c r="E75" s="13">
        <v>8000</v>
      </c>
      <c r="F75" s="36">
        <v>35040</v>
      </c>
      <c r="G75" s="30">
        <f t="shared" si="4"/>
        <v>35040</v>
      </c>
    </row>
    <row r="76" spans="4:7" x14ac:dyDescent="0.4">
      <c r="D76" s="8">
        <v>8</v>
      </c>
      <c r="E76" s="13">
        <v>9000</v>
      </c>
      <c r="F76" s="36">
        <v>39420</v>
      </c>
      <c r="G76" s="30">
        <f t="shared" si="4"/>
        <v>39420</v>
      </c>
    </row>
    <row r="77" spans="4:7" x14ac:dyDescent="0.4">
      <c r="D77" s="8">
        <v>8</v>
      </c>
      <c r="E77" s="13">
        <v>10000</v>
      </c>
      <c r="F77" s="36">
        <v>43800</v>
      </c>
      <c r="G77" s="30">
        <f t="shared" si="4"/>
        <v>43800</v>
      </c>
    </row>
    <row r="78" spans="4:7" x14ac:dyDescent="0.4">
      <c r="D78" s="8">
        <v>8</v>
      </c>
      <c r="E78" s="13">
        <v>12000</v>
      </c>
      <c r="F78" s="36">
        <v>52560</v>
      </c>
      <c r="G78" s="30">
        <f t="shared" si="4"/>
        <v>52560</v>
      </c>
    </row>
    <row r="79" spans="4:7" x14ac:dyDescent="0.4">
      <c r="D79" s="8">
        <v>8</v>
      </c>
      <c r="E79" s="13">
        <v>14000</v>
      </c>
      <c r="F79" s="36">
        <v>61320</v>
      </c>
      <c r="G79" s="30">
        <f t="shared" si="4"/>
        <v>61320</v>
      </c>
    </row>
    <row r="80" spans="4:7" x14ac:dyDescent="0.4">
      <c r="D80" s="8">
        <v>8</v>
      </c>
      <c r="E80" s="13">
        <v>16000</v>
      </c>
      <c r="F80" s="36">
        <v>70080</v>
      </c>
      <c r="G80" s="30">
        <f t="shared" si="4"/>
        <v>70080</v>
      </c>
    </row>
    <row r="81" spans="4:7" x14ac:dyDescent="0.4">
      <c r="D81" s="8">
        <v>8</v>
      </c>
      <c r="E81" s="13">
        <v>18000</v>
      </c>
      <c r="F81" s="36">
        <v>78840</v>
      </c>
      <c r="G81" s="30">
        <f t="shared" si="4"/>
        <v>78840</v>
      </c>
    </row>
    <row r="82" spans="4:7" x14ac:dyDescent="0.4">
      <c r="D82" s="8">
        <v>8</v>
      </c>
      <c r="E82" s="13">
        <v>20000</v>
      </c>
      <c r="F82" s="36">
        <v>87600</v>
      </c>
      <c r="G82" s="30">
        <f t="shared" si="4"/>
        <v>87600</v>
      </c>
    </row>
    <row r="83" spans="4:7" x14ac:dyDescent="0.4">
      <c r="D83" s="8">
        <v>8</v>
      </c>
      <c r="E83" s="13">
        <v>22000</v>
      </c>
      <c r="F83" s="36">
        <v>96360</v>
      </c>
      <c r="G83" s="30">
        <f t="shared" si="4"/>
        <v>96360</v>
      </c>
    </row>
    <row r="84" spans="4:7" x14ac:dyDescent="0.4">
      <c r="D84" s="8">
        <v>8</v>
      </c>
      <c r="E84" s="13">
        <v>24000</v>
      </c>
      <c r="F84" s="36">
        <v>105120</v>
      </c>
      <c r="G84" s="30">
        <f t="shared" si="4"/>
        <v>105120</v>
      </c>
    </row>
    <row r="85" spans="4:7" ht="19.5" thickBot="1" x14ac:dyDescent="0.45">
      <c r="D85" s="9">
        <v>8</v>
      </c>
      <c r="E85" s="14">
        <v>25000</v>
      </c>
      <c r="F85" s="39">
        <v>109500</v>
      </c>
      <c r="G85" s="31">
        <f t="shared" si="4"/>
        <v>109500</v>
      </c>
    </row>
    <row r="86" spans="4:7" x14ac:dyDescent="0.4">
      <c r="D86" s="22">
        <v>9</v>
      </c>
      <c r="E86" s="23">
        <v>3500</v>
      </c>
      <c r="F86" s="38">
        <v>13413</v>
      </c>
      <c r="G86" s="33">
        <f t="shared" ref="G86:G101" si="5">INT(B6*0.018/12*7)</f>
        <v>13413</v>
      </c>
    </row>
    <row r="87" spans="4:7" x14ac:dyDescent="0.4">
      <c r="D87" s="8">
        <v>9</v>
      </c>
      <c r="E87" s="13">
        <v>4000</v>
      </c>
      <c r="F87" s="36">
        <v>15330</v>
      </c>
      <c r="G87" s="30">
        <f t="shared" si="5"/>
        <v>15330</v>
      </c>
    </row>
    <row r="88" spans="4:7" x14ac:dyDescent="0.4">
      <c r="D88" s="8">
        <v>9</v>
      </c>
      <c r="E88" s="13">
        <v>5000</v>
      </c>
      <c r="F88" s="36">
        <v>19162</v>
      </c>
      <c r="G88" s="30">
        <f t="shared" si="5"/>
        <v>19162</v>
      </c>
    </row>
    <row r="89" spans="4:7" x14ac:dyDescent="0.4">
      <c r="D89" s="8">
        <v>9</v>
      </c>
      <c r="E89" s="13">
        <v>6000</v>
      </c>
      <c r="F89" s="36">
        <v>22995</v>
      </c>
      <c r="G89" s="30">
        <f t="shared" si="5"/>
        <v>22995</v>
      </c>
    </row>
    <row r="90" spans="4:7" x14ac:dyDescent="0.4">
      <c r="D90" s="8">
        <v>9</v>
      </c>
      <c r="E90" s="13">
        <v>7000</v>
      </c>
      <c r="F90" s="36">
        <v>26827</v>
      </c>
      <c r="G90" s="30">
        <f t="shared" si="5"/>
        <v>26827</v>
      </c>
    </row>
    <row r="91" spans="4:7" x14ac:dyDescent="0.4">
      <c r="D91" s="8">
        <v>9</v>
      </c>
      <c r="E91" s="13">
        <v>8000</v>
      </c>
      <c r="F91" s="36">
        <v>30660</v>
      </c>
      <c r="G91" s="30">
        <f t="shared" si="5"/>
        <v>30660</v>
      </c>
    </row>
    <row r="92" spans="4:7" x14ac:dyDescent="0.4">
      <c r="D92" s="8">
        <v>9</v>
      </c>
      <c r="E92" s="13">
        <v>9000</v>
      </c>
      <c r="F92" s="36">
        <v>34492</v>
      </c>
      <c r="G92" s="30">
        <f t="shared" si="5"/>
        <v>34492</v>
      </c>
    </row>
    <row r="93" spans="4:7" x14ac:dyDescent="0.4">
      <c r="D93" s="8">
        <v>9</v>
      </c>
      <c r="E93" s="13">
        <v>10000</v>
      </c>
      <c r="F93" s="36">
        <v>38325</v>
      </c>
      <c r="G93" s="30">
        <f t="shared" si="5"/>
        <v>38325</v>
      </c>
    </row>
    <row r="94" spans="4:7" x14ac:dyDescent="0.4">
      <c r="D94" s="8">
        <v>9</v>
      </c>
      <c r="E94" s="13">
        <v>12000</v>
      </c>
      <c r="F94" s="36">
        <v>45990</v>
      </c>
      <c r="G94" s="30">
        <f t="shared" si="5"/>
        <v>45990</v>
      </c>
    </row>
    <row r="95" spans="4:7" x14ac:dyDescent="0.4">
      <c r="D95" s="8">
        <v>9</v>
      </c>
      <c r="E95" s="13">
        <v>14000</v>
      </c>
      <c r="F95" s="36">
        <v>53655</v>
      </c>
      <c r="G95" s="30">
        <f t="shared" si="5"/>
        <v>53655</v>
      </c>
    </row>
    <row r="96" spans="4:7" x14ac:dyDescent="0.4">
      <c r="D96" s="8">
        <v>9</v>
      </c>
      <c r="E96" s="13">
        <v>16000</v>
      </c>
      <c r="F96" s="36">
        <v>61320</v>
      </c>
      <c r="G96" s="30">
        <f t="shared" si="5"/>
        <v>61320</v>
      </c>
    </row>
    <row r="97" spans="4:7" x14ac:dyDescent="0.4">
      <c r="D97" s="8">
        <v>9</v>
      </c>
      <c r="E97" s="13">
        <v>18000</v>
      </c>
      <c r="F97" s="36">
        <v>68985</v>
      </c>
      <c r="G97" s="30">
        <f t="shared" si="5"/>
        <v>68985</v>
      </c>
    </row>
    <row r="98" spans="4:7" x14ac:dyDescent="0.4">
      <c r="D98" s="8">
        <v>9</v>
      </c>
      <c r="E98" s="13">
        <v>20000</v>
      </c>
      <c r="F98" s="36">
        <v>76650</v>
      </c>
      <c r="G98" s="30">
        <f t="shared" si="5"/>
        <v>76650</v>
      </c>
    </row>
    <row r="99" spans="4:7" x14ac:dyDescent="0.4">
      <c r="D99" s="8">
        <v>9</v>
      </c>
      <c r="E99" s="13">
        <v>22000</v>
      </c>
      <c r="F99" s="36">
        <v>84315</v>
      </c>
      <c r="G99" s="30">
        <f t="shared" si="5"/>
        <v>84315</v>
      </c>
    </row>
    <row r="100" spans="4:7" x14ac:dyDescent="0.4">
      <c r="D100" s="8">
        <v>9</v>
      </c>
      <c r="E100" s="13">
        <v>24000</v>
      </c>
      <c r="F100" s="36">
        <v>91980</v>
      </c>
      <c r="G100" s="30">
        <f t="shared" si="5"/>
        <v>91980</v>
      </c>
    </row>
    <row r="101" spans="4:7" ht="19.5" thickBot="1" x14ac:dyDescent="0.45">
      <c r="D101" s="9">
        <v>9</v>
      </c>
      <c r="E101" s="14">
        <v>25000</v>
      </c>
      <c r="F101" s="39">
        <v>95812</v>
      </c>
      <c r="G101" s="31">
        <f t="shared" si="5"/>
        <v>95812</v>
      </c>
    </row>
    <row r="102" spans="4:7" x14ac:dyDescent="0.4">
      <c r="D102" s="48">
        <v>10</v>
      </c>
      <c r="E102" s="12">
        <v>3500</v>
      </c>
      <c r="F102" s="35">
        <v>11497</v>
      </c>
      <c r="G102" s="29">
        <f t="shared" ref="G102:G117" si="6">INT(B6*0.018/12*6)</f>
        <v>11497</v>
      </c>
    </row>
    <row r="103" spans="4:7" x14ac:dyDescent="0.4">
      <c r="D103" s="8">
        <v>10</v>
      </c>
      <c r="E103" s="13">
        <v>4000</v>
      </c>
      <c r="F103" s="36">
        <v>13140</v>
      </c>
      <c r="G103" s="30">
        <f t="shared" si="6"/>
        <v>13140</v>
      </c>
    </row>
    <row r="104" spans="4:7" x14ac:dyDescent="0.4">
      <c r="D104" s="8">
        <v>10</v>
      </c>
      <c r="E104" s="13">
        <v>5000</v>
      </c>
      <c r="F104" s="36">
        <v>16425</v>
      </c>
      <c r="G104" s="30">
        <f t="shared" si="6"/>
        <v>16425</v>
      </c>
    </row>
    <row r="105" spans="4:7" x14ac:dyDescent="0.4">
      <c r="D105" s="8">
        <v>10</v>
      </c>
      <c r="E105" s="13">
        <v>6000</v>
      </c>
      <c r="F105" s="36">
        <v>19710</v>
      </c>
      <c r="G105" s="30">
        <f t="shared" si="6"/>
        <v>19710</v>
      </c>
    </row>
    <row r="106" spans="4:7" x14ac:dyDescent="0.4">
      <c r="D106" s="8">
        <v>10</v>
      </c>
      <c r="E106" s="13">
        <v>7000</v>
      </c>
      <c r="F106" s="36">
        <v>22995</v>
      </c>
      <c r="G106" s="30">
        <f t="shared" si="6"/>
        <v>22995</v>
      </c>
    </row>
    <row r="107" spans="4:7" x14ac:dyDescent="0.4">
      <c r="D107" s="8">
        <v>10</v>
      </c>
      <c r="E107" s="13">
        <v>8000</v>
      </c>
      <c r="F107" s="36">
        <v>26280</v>
      </c>
      <c r="G107" s="30">
        <f t="shared" si="6"/>
        <v>26280</v>
      </c>
    </row>
    <row r="108" spans="4:7" x14ac:dyDescent="0.4">
      <c r="D108" s="8">
        <v>10</v>
      </c>
      <c r="E108" s="13">
        <v>9000</v>
      </c>
      <c r="F108" s="36">
        <v>29565</v>
      </c>
      <c r="G108" s="30">
        <f t="shared" si="6"/>
        <v>29565</v>
      </c>
    </row>
    <row r="109" spans="4:7" x14ac:dyDescent="0.4">
      <c r="D109" s="8">
        <v>10</v>
      </c>
      <c r="E109" s="13">
        <v>10000</v>
      </c>
      <c r="F109" s="36">
        <v>32850</v>
      </c>
      <c r="G109" s="30">
        <f t="shared" si="6"/>
        <v>32850</v>
      </c>
    </row>
    <row r="110" spans="4:7" x14ac:dyDescent="0.4">
      <c r="D110" s="8">
        <v>10</v>
      </c>
      <c r="E110" s="13">
        <v>12000</v>
      </c>
      <c r="F110" s="36">
        <v>39420</v>
      </c>
      <c r="G110" s="30">
        <f t="shared" si="6"/>
        <v>39420</v>
      </c>
    </row>
    <row r="111" spans="4:7" x14ac:dyDescent="0.4">
      <c r="D111" s="8">
        <v>10</v>
      </c>
      <c r="E111" s="13">
        <v>14000</v>
      </c>
      <c r="F111" s="36">
        <v>45990</v>
      </c>
      <c r="G111" s="30">
        <f t="shared" si="6"/>
        <v>45990</v>
      </c>
    </row>
    <row r="112" spans="4:7" x14ac:dyDescent="0.4">
      <c r="D112" s="8">
        <v>10</v>
      </c>
      <c r="E112" s="13">
        <v>16000</v>
      </c>
      <c r="F112" s="36">
        <v>52560</v>
      </c>
      <c r="G112" s="30">
        <f t="shared" si="6"/>
        <v>52560</v>
      </c>
    </row>
    <row r="113" spans="4:7" x14ac:dyDescent="0.4">
      <c r="D113" s="8">
        <v>10</v>
      </c>
      <c r="E113" s="13">
        <v>18000</v>
      </c>
      <c r="F113" s="36">
        <v>59130</v>
      </c>
      <c r="G113" s="30">
        <f t="shared" si="6"/>
        <v>59130</v>
      </c>
    </row>
    <row r="114" spans="4:7" x14ac:dyDescent="0.4">
      <c r="D114" s="8">
        <v>10</v>
      </c>
      <c r="E114" s="13">
        <v>20000</v>
      </c>
      <c r="F114" s="36">
        <v>65700</v>
      </c>
      <c r="G114" s="30">
        <f t="shared" si="6"/>
        <v>65700</v>
      </c>
    </row>
    <row r="115" spans="4:7" x14ac:dyDescent="0.4">
      <c r="D115" s="8">
        <v>10</v>
      </c>
      <c r="E115" s="13">
        <v>22000</v>
      </c>
      <c r="F115" s="36">
        <v>72270</v>
      </c>
      <c r="G115" s="30">
        <f t="shared" si="6"/>
        <v>72270</v>
      </c>
    </row>
    <row r="116" spans="4:7" x14ac:dyDescent="0.4">
      <c r="D116" s="8">
        <v>10</v>
      </c>
      <c r="E116" s="13">
        <v>24000</v>
      </c>
      <c r="F116" s="36">
        <v>78840</v>
      </c>
      <c r="G116" s="30">
        <f t="shared" si="6"/>
        <v>78840</v>
      </c>
    </row>
    <row r="117" spans="4:7" ht="19.5" thickBot="1" x14ac:dyDescent="0.45">
      <c r="D117" s="27">
        <v>10</v>
      </c>
      <c r="E117" s="21">
        <v>25000</v>
      </c>
      <c r="F117" s="37">
        <v>82125</v>
      </c>
      <c r="G117" s="32">
        <f t="shared" si="6"/>
        <v>82125</v>
      </c>
    </row>
    <row r="118" spans="4:7" x14ac:dyDescent="0.4">
      <c r="D118" s="22">
        <v>11</v>
      </c>
      <c r="E118" s="23">
        <v>3500</v>
      </c>
      <c r="F118" s="38">
        <v>9581</v>
      </c>
      <c r="G118" s="33">
        <f t="shared" ref="G118:G133" si="7">INT(B6*0.018/12*5)</f>
        <v>9581</v>
      </c>
    </row>
    <row r="119" spans="4:7" x14ac:dyDescent="0.4">
      <c r="D119" s="8">
        <v>11</v>
      </c>
      <c r="E119" s="13">
        <v>4000</v>
      </c>
      <c r="F119" s="36">
        <v>10950</v>
      </c>
      <c r="G119" s="30">
        <f t="shared" si="7"/>
        <v>10950</v>
      </c>
    </row>
    <row r="120" spans="4:7" x14ac:dyDescent="0.4">
      <c r="D120" s="8">
        <v>11</v>
      </c>
      <c r="E120" s="13">
        <v>5000</v>
      </c>
      <c r="F120" s="36">
        <v>13687</v>
      </c>
      <c r="G120" s="30">
        <f t="shared" si="7"/>
        <v>13687</v>
      </c>
    </row>
    <row r="121" spans="4:7" x14ac:dyDescent="0.4">
      <c r="D121" s="8">
        <v>11</v>
      </c>
      <c r="E121" s="13">
        <v>6000</v>
      </c>
      <c r="F121" s="36">
        <v>16425</v>
      </c>
      <c r="G121" s="30">
        <f t="shared" si="7"/>
        <v>16425</v>
      </c>
    </row>
    <row r="122" spans="4:7" x14ac:dyDescent="0.4">
      <c r="D122" s="8">
        <v>11</v>
      </c>
      <c r="E122" s="13">
        <v>7000</v>
      </c>
      <c r="F122" s="36">
        <v>19162</v>
      </c>
      <c r="G122" s="30">
        <f t="shared" si="7"/>
        <v>19162</v>
      </c>
    </row>
    <row r="123" spans="4:7" x14ac:dyDescent="0.4">
      <c r="D123" s="8">
        <v>11</v>
      </c>
      <c r="E123" s="13">
        <v>8000</v>
      </c>
      <c r="F123" s="36">
        <v>21900</v>
      </c>
      <c r="G123" s="30">
        <f t="shared" si="7"/>
        <v>21900</v>
      </c>
    </row>
    <row r="124" spans="4:7" x14ac:dyDescent="0.4">
      <c r="D124" s="8">
        <v>11</v>
      </c>
      <c r="E124" s="13">
        <v>9000</v>
      </c>
      <c r="F124" s="36">
        <v>24637</v>
      </c>
      <c r="G124" s="30">
        <f t="shared" si="7"/>
        <v>24637</v>
      </c>
    </row>
    <row r="125" spans="4:7" x14ac:dyDescent="0.4">
      <c r="D125" s="8">
        <v>11</v>
      </c>
      <c r="E125" s="13">
        <v>10000</v>
      </c>
      <c r="F125" s="36">
        <v>27375</v>
      </c>
      <c r="G125" s="30">
        <f t="shared" si="7"/>
        <v>27375</v>
      </c>
    </row>
    <row r="126" spans="4:7" x14ac:dyDescent="0.4">
      <c r="D126" s="8">
        <v>11</v>
      </c>
      <c r="E126" s="13">
        <v>12000</v>
      </c>
      <c r="F126" s="36">
        <v>32850</v>
      </c>
      <c r="G126" s="30">
        <f t="shared" si="7"/>
        <v>32850</v>
      </c>
    </row>
    <row r="127" spans="4:7" x14ac:dyDescent="0.4">
      <c r="D127" s="8">
        <v>11</v>
      </c>
      <c r="E127" s="13">
        <v>14000</v>
      </c>
      <c r="F127" s="36">
        <v>38325</v>
      </c>
      <c r="G127" s="30">
        <f t="shared" si="7"/>
        <v>38325</v>
      </c>
    </row>
    <row r="128" spans="4:7" x14ac:dyDescent="0.4">
      <c r="D128" s="8">
        <v>11</v>
      </c>
      <c r="E128" s="13">
        <v>16000</v>
      </c>
      <c r="F128" s="36">
        <v>43800</v>
      </c>
      <c r="G128" s="30">
        <f t="shared" si="7"/>
        <v>43800</v>
      </c>
    </row>
    <row r="129" spans="4:7" x14ac:dyDescent="0.4">
      <c r="D129" s="8">
        <v>11</v>
      </c>
      <c r="E129" s="13">
        <v>18000</v>
      </c>
      <c r="F129" s="36">
        <v>49275</v>
      </c>
      <c r="G129" s="30">
        <f t="shared" si="7"/>
        <v>49275</v>
      </c>
    </row>
    <row r="130" spans="4:7" x14ac:dyDescent="0.4">
      <c r="D130" s="8">
        <v>11</v>
      </c>
      <c r="E130" s="13">
        <v>20000</v>
      </c>
      <c r="F130" s="36">
        <v>54750</v>
      </c>
      <c r="G130" s="30">
        <f t="shared" si="7"/>
        <v>54750</v>
      </c>
    </row>
    <row r="131" spans="4:7" x14ac:dyDescent="0.4">
      <c r="D131" s="8">
        <v>11</v>
      </c>
      <c r="E131" s="13">
        <v>22000</v>
      </c>
      <c r="F131" s="36">
        <v>60225</v>
      </c>
      <c r="G131" s="30">
        <f t="shared" si="7"/>
        <v>60225</v>
      </c>
    </row>
    <row r="132" spans="4:7" x14ac:dyDescent="0.4">
      <c r="D132" s="8">
        <v>11</v>
      </c>
      <c r="E132" s="13">
        <v>24000</v>
      </c>
      <c r="F132" s="36">
        <v>65700</v>
      </c>
      <c r="G132" s="30">
        <f t="shared" si="7"/>
        <v>65700</v>
      </c>
    </row>
    <row r="133" spans="4:7" ht="19.5" thickBot="1" x14ac:dyDescent="0.45">
      <c r="D133" s="9">
        <v>11</v>
      </c>
      <c r="E133" s="14">
        <v>25000</v>
      </c>
      <c r="F133" s="39">
        <v>68437</v>
      </c>
      <c r="G133" s="31">
        <f t="shared" si="7"/>
        <v>68437</v>
      </c>
    </row>
    <row r="134" spans="4:7" x14ac:dyDescent="0.4">
      <c r="D134" s="22">
        <v>12</v>
      </c>
      <c r="E134" s="23">
        <v>3500</v>
      </c>
      <c r="F134" s="38">
        <v>7665</v>
      </c>
      <c r="G134" s="33">
        <f t="shared" ref="G134:G149" si="8">INT(B6*0.018/12*4)</f>
        <v>7665</v>
      </c>
    </row>
    <row r="135" spans="4:7" x14ac:dyDescent="0.4">
      <c r="D135" s="8">
        <v>12</v>
      </c>
      <c r="E135" s="13">
        <v>4000</v>
      </c>
      <c r="F135" s="36">
        <v>8760</v>
      </c>
      <c r="G135" s="30">
        <f t="shared" si="8"/>
        <v>8760</v>
      </c>
    </row>
    <row r="136" spans="4:7" x14ac:dyDescent="0.4">
      <c r="D136" s="8">
        <v>12</v>
      </c>
      <c r="E136" s="13">
        <v>5000</v>
      </c>
      <c r="F136" s="36">
        <v>10950</v>
      </c>
      <c r="G136" s="30">
        <f t="shared" si="8"/>
        <v>10950</v>
      </c>
    </row>
    <row r="137" spans="4:7" x14ac:dyDescent="0.4">
      <c r="D137" s="8">
        <v>12</v>
      </c>
      <c r="E137" s="13">
        <v>6000</v>
      </c>
      <c r="F137" s="36">
        <v>13140</v>
      </c>
      <c r="G137" s="30">
        <f t="shared" si="8"/>
        <v>13140</v>
      </c>
    </row>
    <row r="138" spans="4:7" x14ac:dyDescent="0.4">
      <c r="D138" s="8">
        <v>12</v>
      </c>
      <c r="E138" s="13">
        <v>7000</v>
      </c>
      <c r="F138" s="36">
        <v>15330</v>
      </c>
      <c r="G138" s="30">
        <f t="shared" si="8"/>
        <v>15330</v>
      </c>
    </row>
    <row r="139" spans="4:7" x14ac:dyDescent="0.4">
      <c r="D139" s="8">
        <v>12</v>
      </c>
      <c r="E139" s="13">
        <v>8000</v>
      </c>
      <c r="F139" s="36">
        <v>17520</v>
      </c>
      <c r="G139" s="30">
        <f t="shared" si="8"/>
        <v>17520</v>
      </c>
    </row>
    <row r="140" spans="4:7" x14ac:dyDescent="0.4">
      <c r="D140" s="8">
        <v>12</v>
      </c>
      <c r="E140" s="13">
        <v>9000</v>
      </c>
      <c r="F140" s="36">
        <v>19710</v>
      </c>
      <c r="G140" s="30">
        <f t="shared" si="8"/>
        <v>19710</v>
      </c>
    </row>
    <row r="141" spans="4:7" x14ac:dyDescent="0.4">
      <c r="D141" s="8">
        <v>12</v>
      </c>
      <c r="E141" s="13">
        <v>10000</v>
      </c>
      <c r="F141" s="36">
        <v>21900</v>
      </c>
      <c r="G141" s="30">
        <f t="shared" si="8"/>
        <v>21900</v>
      </c>
    </row>
    <row r="142" spans="4:7" x14ac:dyDescent="0.4">
      <c r="D142" s="8">
        <v>12</v>
      </c>
      <c r="E142" s="13">
        <v>12000</v>
      </c>
      <c r="F142" s="36">
        <v>26280</v>
      </c>
      <c r="G142" s="30">
        <f t="shared" si="8"/>
        <v>26280</v>
      </c>
    </row>
    <row r="143" spans="4:7" x14ac:dyDescent="0.4">
      <c r="D143" s="8">
        <v>12</v>
      </c>
      <c r="E143" s="13">
        <v>14000</v>
      </c>
      <c r="F143" s="36">
        <v>30660</v>
      </c>
      <c r="G143" s="30">
        <f t="shared" si="8"/>
        <v>30660</v>
      </c>
    </row>
    <row r="144" spans="4:7" x14ac:dyDescent="0.4">
      <c r="D144" s="8">
        <v>12</v>
      </c>
      <c r="E144" s="13">
        <v>16000</v>
      </c>
      <c r="F144" s="36">
        <v>35040</v>
      </c>
      <c r="G144" s="30">
        <f t="shared" si="8"/>
        <v>35040</v>
      </c>
    </row>
    <row r="145" spans="4:7" x14ac:dyDescent="0.4">
      <c r="D145" s="8">
        <v>12</v>
      </c>
      <c r="E145" s="13">
        <v>18000</v>
      </c>
      <c r="F145" s="36">
        <v>39420</v>
      </c>
      <c r="G145" s="30">
        <f t="shared" si="8"/>
        <v>39420</v>
      </c>
    </row>
    <row r="146" spans="4:7" x14ac:dyDescent="0.4">
      <c r="D146" s="8">
        <v>12</v>
      </c>
      <c r="E146" s="13">
        <v>20000</v>
      </c>
      <c r="F146" s="36">
        <v>43800</v>
      </c>
      <c r="G146" s="30">
        <f t="shared" si="8"/>
        <v>43800</v>
      </c>
    </row>
    <row r="147" spans="4:7" x14ac:dyDescent="0.4">
      <c r="D147" s="8">
        <v>12</v>
      </c>
      <c r="E147" s="13">
        <v>22000</v>
      </c>
      <c r="F147" s="36">
        <v>48180</v>
      </c>
      <c r="G147" s="30">
        <f t="shared" si="8"/>
        <v>48180</v>
      </c>
    </row>
    <row r="148" spans="4:7" x14ac:dyDescent="0.4">
      <c r="D148" s="8">
        <v>12</v>
      </c>
      <c r="E148" s="13">
        <v>24000</v>
      </c>
      <c r="F148" s="36">
        <v>52560</v>
      </c>
      <c r="G148" s="30">
        <f t="shared" si="8"/>
        <v>52560</v>
      </c>
    </row>
    <row r="149" spans="4:7" ht="19.5" thickBot="1" x14ac:dyDescent="0.45">
      <c r="D149" s="9">
        <v>12</v>
      </c>
      <c r="E149" s="14">
        <v>25000</v>
      </c>
      <c r="F149" s="39">
        <v>54750</v>
      </c>
      <c r="G149" s="31">
        <f t="shared" si="8"/>
        <v>54750</v>
      </c>
    </row>
    <row r="150" spans="4:7" x14ac:dyDescent="0.4">
      <c r="D150" s="22">
        <v>1</v>
      </c>
      <c r="E150" s="23">
        <v>3500</v>
      </c>
      <c r="F150" s="38">
        <v>5748</v>
      </c>
      <c r="G150" s="33">
        <f t="shared" ref="G150:G165" si="9">INT(B6*0.018/12*3)</f>
        <v>5748</v>
      </c>
    </row>
    <row r="151" spans="4:7" x14ac:dyDescent="0.4">
      <c r="D151" s="8">
        <v>1</v>
      </c>
      <c r="E151" s="13">
        <v>4000</v>
      </c>
      <c r="F151" s="36">
        <v>6570</v>
      </c>
      <c r="G151" s="30">
        <f t="shared" si="9"/>
        <v>6570</v>
      </c>
    </row>
    <row r="152" spans="4:7" x14ac:dyDescent="0.4">
      <c r="D152" s="8">
        <v>1</v>
      </c>
      <c r="E152" s="13">
        <v>5000</v>
      </c>
      <c r="F152" s="36">
        <v>8212</v>
      </c>
      <c r="G152" s="30">
        <f t="shared" si="9"/>
        <v>8212</v>
      </c>
    </row>
    <row r="153" spans="4:7" x14ac:dyDescent="0.4">
      <c r="D153" s="8">
        <v>1</v>
      </c>
      <c r="E153" s="13">
        <v>6000</v>
      </c>
      <c r="F153" s="36">
        <v>9855</v>
      </c>
      <c r="G153" s="30">
        <f t="shared" si="9"/>
        <v>9855</v>
      </c>
    </row>
    <row r="154" spans="4:7" x14ac:dyDescent="0.4">
      <c r="D154" s="8">
        <v>1</v>
      </c>
      <c r="E154" s="13">
        <v>7000</v>
      </c>
      <c r="F154" s="36">
        <v>11497</v>
      </c>
      <c r="G154" s="30">
        <f t="shared" si="9"/>
        <v>11497</v>
      </c>
    </row>
    <row r="155" spans="4:7" x14ac:dyDescent="0.4">
      <c r="D155" s="8">
        <v>1</v>
      </c>
      <c r="E155" s="13">
        <v>8000</v>
      </c>
      <c r="F155" s="36">
        <v>13140</v>
      </c>
      <c r="G155" s="30">
        <f t="shared" si="9"/>
        <v>13140</v>
      </c>
    </row>
    <row r="156" spans="4:7" x14ac:dyDescent="0.4">
      <c r="D156" s="8">
        <v>1</v>
      </c>
      <c r="E156" s="13">
        <v>9000</v>
      </c>
      <c r="F156" s="36">
        <v>14782</v>
      </c>
      <c r="G156" s="30">
        <f t="shared" si="9"/>
        <v>14782</v>
      </c>
    </row>
    <row r="157" spans="4:7" x14ac:dyDescent="0.4">
      <c r="D157" s="8">
        <v>1</v>
      </c>
      <c r="E157" s="13">
        <v>10000</v>
      </c>
      <c r="F157" s="36">
        <v>16425</v>
      </c>
      <c r="G157" s="30">
        <f t="shared" si="9"/>
        <v>16425</v>
      </c>
    </row>
    <row r="158" spans="4:7" x14ac:dyDescent="0.4">
      <c r="D158" s="8">
        <v>1</v>
      </c>
      <c r="E158" s="13">
        <v>12000</v>
      </c>
      <c r="F158" s="36">
        <v>19710</v>
      </c>
      <c r="G158" s="30">
        <f t="shared" si="9"/>
        <v>19710</v>
      </c>
    </row>
    <row r="159" spans="4:7" x14ac:dyDescent="0.4">
      <c r="D159" s="8">
        <v>1</v>
      </c>
      <c r="E159" s="13">
        <v>14000</v>
      </c>
      <c r="F159" s="36">
        <v>22995</v>
      </c>
      <c r="G159" s="30">
        <f t="shared" si="9"/>
        <v>22995</v>
      </c>
    </row>
    <row r="160" spans="4:7" x14ac:dyDescent="0.4">
      <c r="D160" s="8">
        <v>1</v>
      </c>
      <c r="E160" s="13">
        <v>16000</v>
      </c>
      <c r="F160" s="36">
        <v>26280</v>
      </c>
      <c r="G160" s="30">
        <f t="shared" si="9"/>
        <v>26280</v>
      </c>
    </row>
    <row r="161" spans="4:7" x14ac:dyDescent="0.4">
      <c r="D161" s="8">
        <v>1</v>
      </c>
      <c r="E161" s="13">
        <v>18000</v>
      </c>
      <c r="F161" s="36">
        <v>29565</v>
      </c>
      <c r="G161" s="30">
        <f t="shared" si="9"/>
        <v>29565</v>
      </c>
    </row>
    <row r="162" spans="4:7" x14ac:dyDescent="0.4">
      <c r="D162" s="8">
        <v>1</v>
      </c>
      <c r="E162" s="13">
        <v>20000</v>
      </c>
      <c r="F162" s="36">
        <v>32850</v>
      </c>
      <c r="G162" s="30">
        <f t="shared" si="9"/>
        <v>32850</v>
      </c>
    </row>
    <row r="163" spans="4:7" x14ac:dyDescent="0.4">
      <c r="D163" s="8">
        <v>1</v>
      </c>
      <c r="E163" s="13">
        <v>22000</v>
      </c>
      <c r="F163" s="36">
        <v>36135</v>
      </c>
      <c r="G163" s="30">
        <f t="shared" si="9"/>
        <v>36135</v>
      </c>
    </row>
    <row r="164" spans="4:7" x14ac:dyDescent="0.4">
      <c r="D164" s="8">
        <v>1</v>
      </c>
      <c r="E164" s="13">
        <v>24000</v>
      </c>
      <c r="F164" s="36">
        <v>39420</v>
      </c>
      <c r="G164" s="30">
        <f t="shared" si="9"/>
        <v>39420</v>
      </c>
    </row>
    <row r="165" spans="4:7" ht="19.5" thickBot="1" x14ac:dyDescent="0.45">
      <c r="D165" s="9">
        <v>1</v>
      </c>
      <c r="E165" s="14">
        <v>25000</v>
      </c>
      <c r="F165" s="39">
        <v>41062</v>
      </c>
      <c r="G165" s="31">
        <f t="shared" si="9"/>
        <v>41062</v>
      </c>
    </row>
    <row r="166" spans="4:7" x14ac:dyDescent="0.4">
      <c r="D166" s="22">
        <v>2</v>
      </c>
      <c r="E166" s="23">
        <v>3500</v>
      </c>
      <c r="F166" s="38">
        <v>3832</v>
      </c>
      <c r="G166" s="33">
        <f t="shared" ref="G166:G181" si="10">INT(B6*0.018/12*2)</f>
        <v>3832</v>
      </c>
    </row>
    <row r="167" spans="4:7" x14ac:dyDescent="0.4">
      <c r="D167" s="8">
        <v>2</v>
      </c>
      <c r="E167" s="13">
        <v>4000</v>
      </c>
      <c r="F167" s="36">
        <v>4380</v>
      </c>
      <c r="G167" s="30">
        <f t="shared" si="10"/>
        <v>4380</v>
      </c>
    </row>
    <row r="168" spans="4:7" x14ac:dyDescent="0.4">
      <c r="D168" s="8">
        <v>2</v>
      </c>
      <c r="E168" s="13">
        <v>5000</v>
      </c>
      <c r="F168" s="36">
        <v>5475</v>
      </c>
      <c r="G168" s="30">
        <f t="shared" si="10"/>
        <v>5475</v>
      </c>
    </row>
    <row r="169" spans="4:7" x14ac:dyDescent="0.4">
      <c r="D169" s="8">
        <v>2</v>
      </c>
      <c r="E169" s="13">
        <v>6000</v>
      </c>
      <c r="F169" s="36">
        <v>6570</v>
      </c>
      <c r="G169" s="30">
        <f t="shared" si="10"/>
        <v>6570</v>
      </c>
    </row>
    <row r="170" spans="4:7" x14ac:dyDescent="0.4">
      <c r="D170" s="8">
        <v>2</v>
      </c>
      <c r="E170" s="13">
        <v>7000</v>
      </c>
      <c r="F170" s="36">
        <v>7665</v>
      </c>
      <c r="G170" s="30">
        <f t="shared" si="10"/>
        <v>7665</v>
      </c>
    </row>
    <row r="171" spans="4:7" x14ac:dyDescent="0.4">
      <c r="D171" s="8">
        <v>2</v>
      </c>
      <c r="E171" s="13">
        <v>8000</v>
      </c>
      <c r="F171" s="36">
        <v>8760</v>
      </c>
      <c r="G171" s="30">
        <f t="shared" si="10"/>
        <v>8760</v>
      </c>
    </row>
    <row r="172" spans="4:7" x14ac:dyDescent="0.4">
      <c r="D172" s="8">
        <v>2</v>
      </c>
      <c r="E172" s="13">
        <v>9000</v>
      </c>
      <c r="F172" s="36">
        <v>9855</v>
      </c>
      <c r="G172" s="30">
        <f t="shared" si="10"/>
        <v>9855</v>
      </c>
    </row>
    <row r="173" spans="4:7" x14ac:dyDescent="0.4">
      <c r="D173" s="8">
        <v>2</v>
      </c>
      <c r="E173" s="13">
        <v>10000</v>
      </c>
      <c r="F173" s="36">
        <v>10950</v>
      </c>
      <c r="G173" s="30">
        <f t="shared" si="10"/>
        <v>10950</v>
      </c>
    </row>
    <row r="174" spans="4:7" x14ac:dyDescent="0.4">
      <c r="D174" s="8">
        <v>2</v>
      </c>
      <c r="E174" s="13">
        <v>12000</v>
      </c>
      <c r="F174" s="36">
        <v>13140</v>
      </c>
      <c r="G174" s="30">
        <f t="shared" si="10"/>
        <v>13140</v>
      </c>
    </row>
    <row r="175" spans="4:7" x14ac:dyDescent="0.4">
      <c r="D175" s="8">
        <v>2</v>
      </c>
      <c r="E175" s="13">
        <v>14000</v>
      </c>
      <c r="F175" s="36">
        <v>15330</v>
      </c>
      <c r="G175" s="30">
        <f t="shared" si="10"/>
        <v>15330</v>
      </c>
    </row>
    <row r="176" spans="4:7" x14ac:dyDescent="0.4">
      <c r="D176" s="8">
        <v>2</v>
      </c>
      <c r="E176" s="13">
        <v>16000</v>
      </c>
      <c r="F176" s="36">
        <v>17520</v>
      </c>
      <c r="G176" s="30">
        <f t="shared" si="10"/>
        <v>17520</v>
      </c>
    </row>
    <row r="177" spans="4:7" x14ac:dyDescent="0.4">
      <c r="D177" s="8">
        <v>2</v>
      </c>
      <c r="E177" s="13">
        <v>18000</v>
      </c>
      <c r="F177" s="36">
        <v>19710</v>
      </c>
      <c r="G177" s="30">
        <f t="shared" si="10"/>
        <v>19710</v>
      </c>
    </row>
    <row r="178" spans="4:7" x14ac:dyDescent="0.4">
      <c r="D178" s="8">
        <v>2</v>
      </c>
      <c r="E178" s="13">
        <v>20000</v>
      </c>
      <c r="F178" s="36">
        <v>21900</v>
      </c>
      <c r="G178" s="30">
        <f t="shared" si="10"/>
        <v>21900</v>
      </c>
    </row>
    <row r="179" spans="4:7" x14ac:dyDescent="0.4">
      <c r="D179" s="8">
        <v>2</v>
      </c>
      <c r="E179" s="13">
        <v>22000</v>
      </c>
      <c r="F179" s="36">
        <v>24090</v>
      </c>
      <c r="G179" s="30">
        <f t="shared" si="10"/>
        <v>24090</v>
      </c>
    </row>
    <row r="180" spans="4:7" x14ac:dyDescent="0.4">
      <c r="D180" s="8">
        <v>2</v>
      </c>
      <c r="E180" s="13">
        <v>24000</v>
      </c>
      <c r="F180" s="36">
        <v>26280</v>
      </c>
      <c r="G180" s="30">
        <f t="shared" si="10"/>
        <v>26280</v>
      </c>
    </row>
    <row r="181" spans="4:7" ht="19.5" thickBot="1" x14ac:dyDescent="0.45">
      <c r="D181" s="9">
        <v>2</v>
      </c>
      <c r="E181" s="14">
        <v>25000</v>
      </c>
      <c r="F181" s="39">
        <v>27375</v>
      </c>
      <c r="G181" s="31">
        <f t="shared" si="10"/>
        <v>27375</v>
      </c>
    </row>
    <row r="182" spans="4:7" x14ac:dyDescent="0.4">
      <c r="D182" s="22">
        <v>3</v>
      </c>
      <c r="E182" s="23">
        <v>3500</v>
      </c>
      <c r="F182" s="38">
        <v>1916</v>
      </c>
      <c r="G182" s="33">
        <f t="shared" ref="G182:G197" si="11">INT(B6*0.018/12*1)</f>
        <v>1916</v>
      </c>
    </row>
    <row r="183" spans="4:7" x14ac:dyDescent="0.4">
      <c r="D183" s="8">
        <v>3</v>
      </c>
      <c r="E183" s="13">
        <v>4000</v>
      </c>
      <c r="F183" s="36">
        <v>2190</v>
      </c>
      <c r="G183" s="30">
        <f t="shared" si="11"/>
        <v>2190</v>
      </c>
    </row>
    <row r="184" spans="4:7" x14ac:dyDescent="0.4">
      <c r="D184" s="8">
        <v>3</v>
      </c>
      <c r="E184" s="13">
        <v>5000</v>
      </c>
      <c r="F184" s="36">
        <v>2737</v>
      </c>
      <c r="G184" s="30">
        <f t="shared" si="11"/>
        <v>2737</v>
      </c>
    </row>
    <row r="185" spans="4:7" x14ac:dyDescent="0.4">
      <c r="D185" s="8">
        <v>3</v>
      </c>
      <c r="E185" s="13">
        <v>6000</v>
      </c>
      <c r="F185" s="36">
        <v>3285</v>
      </c>
      <c r="G185" s="30">
        <f t="shared" si="11"/>
        <v>3285</v>
      </c>
    </row>
    <row r="186" spans="4:7" x14ac:dyDescent="0.4">
      <c r="D186" s="8">
        <v>3</v>
      </c>
      <c r="E186" s="13">
        <v>7000</v>
      </c>
      <c r="F186" s="36">
        <v>3832</v>
      </c>
      <c r="G186" s="30">
        <f t="shared" si="11"/>
        <v>3832</v>
      </c>
    </row>
    <row r="187" spans="4:7" x14ac:dyDescent="0.4">
      <c r="D187" s="8">
        <v>3</v>
      </c>
      <c r="E187" s="13">
        <v>8000</v>
      </c>
      <c r="F187" s="36">
        <v>4380</v>
      </c>
      <c r="G187" s="30">
        <f t="shared" si="11"/>
        <v>4380</v>
      </c>
    </row>
    <row r="188" spans="4:7" x14ac:dyDescent="0.4">
      <c r="D188" s="8">
        <v>3</v>
      </c>
      <c r="E188" s="13">
        <v>9000</v>
      </c>
      <c r="F188" s="36">
        <v>4927</v>
      </c>
      <c r="G188" s="30">
        <f t="shared" si="11"/>
        <v>4927</v>
      </c>
    </row>
    <row r="189" spans="4:7" x14ac:dyDescent="0.4">
      <c r="D189" s="8">
        <v>3</v>
      </c>
      <c r="E189" s="13">
        <v>10000</v>
      </c>
      <c r="F189" s="36">
        <v>5475</v>
      </c>
      <c r="G189" s="30">
        <f t="shared" si="11"/>
        <v>5475</v>
      </c>
    </row>
    <row r="190" spans="4:7" x14ac:dyDescent="0.4">
      <c r="D190" s="8">
        <v>3</v>
      </c>
      <c r="E190" s="13">
        <v>12000</v>
      </c>
      <c r="F190" s="36">
        <v>6570</v>
      </c>
      <c r="G190" s="30">
        <f t="shared" si="11"/>
        <v>6570</v>
      </c>
    </row>
    <row r="191" spans="4:7" x14ac:dyDescent="0.4">
      <c r="D191" s="8">
        <v>3</v>
      </c>
      <c r="E191" s="13">
        <v>14000</v>
      </c>
      <c r="F191" s="36">
        <v>7665</v>
      </c>
      <c r="G191" s="30">
        <f t="shared" si="11"/>
        <v>7665</v>
      </c>
    </row>
    <row r="192" spans="4:7" x14ac:dyDescent="0.4">
      <c r="D192" s="8">
        <v>3</v>
      </c>
      <c r="E192" s="13">
        <v>16000</v>
      </c>
      <c r="F192" s="36">
        <v>8760</v>
      </c>
      <c r="G192" s="30">
        <f t="shared" si="11"/>
        <v>8760</v>
      </c>
    </row>
    <row r="193" spans="4:7" x14ac:dyDescent="0.4">
      <c r="D193" s="8">
        <v>3</v>
      </c>
      <c r="E193" s="13">
        <v>18000</v>
      </c>
      <c r="F193" s="36">
        <v>9855</v>
      </c>
      <c r="G193" s="30">
        <f t="shared" si="11"/>
        <v>9855</v>
      </c>
    </row>
    <row r="194" spans="4:7" x14ac:dyDescent="0.4">
      <c r="D194" s="8">
        <v>3</v>
      </c>
      <c r="E194" s="13">
        <v>20000</v>
      </c>
      <c r="F194" s="36">
        <v>10950</v>
      </c>
      <c r="G194" s="30">
        <f t="shared" si="11"/>
        <v>10950</v>
      </c>
    </row>
    <row r="195" spans="4:7" x14ac:dyDescent="0.4">
      <c r="D195" s="8">
        <v>3</v>
      </c>
      <c r="E195" s="13">
        <v>22000</v>
      </c>
      <c r="F195" s="36">
        <v>12045</v>
      </c>
      <c r="G195" s="30">
        <f t="shared" si="11"/>
        <v>12045</v>
      </c>
    </row>
    <row r="196" spans="4:7" x14ac:dyDescent="0.4">
      <c r="D196" s="8">
        <v>3</v>
      </c>
      <c r="E196" s="13">
        <v>24000</v>
      </c>
      <c r="F196" s="36">
        <v>13140</v>
      </c>
      <c r="G196" s="30">
        <f t="shared" si="11"/>
        <v>13140</v>
      </c>
    </row>
    <row r="197" spans="4:7" ht="19.5" thickBot="1" x14ac:dyDescent="0.45">
      <c r="D197" s="9">
        <v>3</v>
      </c>
      <c r="E197" s="14">
        <v>25000</v>
      </c>
      <c r="F197" s="39">
        <v>13687</v>
      </c>
      <c r="G197" s="31">
        <f t="shared" si="11"/>
        <v>13687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8E8E8-8238-499C-B2BA-4B4DC1F70F8E}">
  <sheetPr>
    <tabColor theme="4" tint="0.59999389629810485"/>
  </sheetPr>
  <dimension ref="A1:O37"/>
  <sheetViews>
    <sheetView showZeros="0" tabSelected="1" zoomScaleNormal="100" workbookViewId="0">
      <selection activeCell="G6" sqref="G6:H6"/>
    </sheetView>
  </sheetViews>
  <sheetFormatPr defaultRowHeight="18.75" x14ac:dyDescent="0.4"/>
  <cols>
    <col min="1" max="1" width="4" style="55" customWidth="1"/>
    <col min="2" max="2" width="9.875" customWidth="1"/>
    <col min="3" max="3" width="15.5" customWidth="1"/>
    <col min="4" max="4" width="8.5" customWidth="1"/>
    <col min="5" max="6" width="11.5" customWidth="1"/>
    <col min="7" max="7" width="12.875" customWidth="1"/>
    <col min="8" max="8" width="20.625" customWidth="1"/>
    <col min="14" max="14" width="10" customWidth="1"/>
  </cols>
  <sheetData>
    <row r="1" spans="1:15" ht="20.25" x14ac:dyDescent="0.4">
      <c r="A1" s="59"/>
      <c r="B1" s="96" t="s">
        <v>34</v>
      </c>
      <c r="C1" s="96"/>
      <c r="D1" s="96"/>
      <c r="E1" s="96"/>
      <c r="F1" s="96"/>
      <c r="G1" s="96"/>
      <c r="H1" s="96"/>
    </row>
    <row r="2" spans="1:15" ht="19.5" x14ac:dyDescent="0.4">
      <c r="A2" s="59"/>
      <c r="B2" s="97" t="s">
        <v>32</v>
      </c>
      <c r="C2" s="97"/>
      <c r="D2" s="97"/>
      <c r="E2" s="97"/>
      <c r="F2" s="97"/>
      <c r="G2" s="97"/>
      <c r="H2" s="97"/>
    </row>
    <row r="3" spans="1:15" ht="19.5" x14ac:dyDescent="0.4">
      <c r="A3" s="59"/>
      <c r="B3" s="98" t="s">
        <v>33</v>
      </c>
      <c r="C3" s="98"/>
      <c r="D3" s="98"/>
      <c r="E3" s="98"/>
      <c r="F3" s="98"/>
      <c r="G3" s="98"/>
      <c r="H3" s="98"/>
    </row>
    <row r="4" spans="1:15" ht="30" customHeight="1" x14ac:dyDescent="0.4">
      <c r="A4" s="99" t="s">
        <v>12</v>
      </c>
      <c r="B4" s="100"/>
      <c r="C4" s="100"/>
      <c r="D4" s="100"/>
      <c r="E4" s="100"/>
      <c r="F4" s="100"/>
      <c r="G4" s="100"/>
      <c r="H4" s="101"/>
    </row>
    <row r="5" spans="1:15" ht="39.950000000000003" customHeight="1" x14ac:dyDescent="0.45">
      <c r="A5" s="102" t="s">
        <v>13</v>
      </c>
      <c r="B5" s="102"/>
      <c r="C5" s="102"/>
      <c r="D5" s="60"/>
      <c r="E5" s="60"/>
      <c r="F5" s="86" t="s">
        <v>14</v>
      </c>
      <c r="G5" s="103" t="s">
        <v>53</v>
      </c>
      <c r="H5" s="104"/>
    </row>
    <row r="6" spans="1:15" ht="39.950000000000003" customHeight="1" x14ac:dyDescent="0.4">
      <c r="A6" s="105" t="s">
        <v>15</v>
      </c>
      <c r="B6" s="105"/>
      <c r="C6" s="105"/>
      <c r="D6" s="105"/>
      <c r="E6" s="106"/>
      <c r="F6" s="87" t="s">
        <v>16</v>
      </c>
      <c r="G6" s="107"/>
      <c r="H6" s="108"/>
    </row>
    <row r="7" spans="1:15" ht="20.100000000000001" customHeight="1" x14ac:dyDescent="0.4">
      <c r="A7" s="59"/>
      <c r="B7" s="109" t="s">
        <v>17</v>
      </c>
      <c r="C7" s="109"/>
      <c r="D7" s="109"/>
      <c r="E7" s="61"/>
      <c r="F7" s="110" t="s">
        <v>47</v>
      </c>
      <c r="G7" s="112">
        <f>H25</f>
        <v>0</v>
      </c>
      <c r="H7" s="113"/>
    </row>
    <row r="8" spans="1:15" ht="20.100000000000001" customHeight="1" x14ac:dyDescent="0.4">
      <c r="A8" s="59"/>
      <c r="B8" s="98" t="s">
        <v>18</v>
      </c>
      <c r="C8" s="98"/>
      <c r="D8" s="98"/>
      <c r="E8" s="60"/>
      <c r="F8" s="111"/>
      <c r="G8" s="114"/>
      <c r="H8" s="115"/>
    </row>
    <row r="9" spans="1:15" ht="30" customHeight="1" x14ac:dyDescent="0.4">
      <c r="A9" s="84" t="s">
        <v>19</v>
      </c>
      <c r="B9" s="84" t="s">
        <v>20</v>
      </c>
      <c r="C9" s="84" t="s">
        <v>21</v>
      </c>
      <c r="D9" s="88" t="s">
        <v>22</v>
      </c>
      <c r="E9" s="84" t="s">
        <v>7</v>
      </c>
      <c r="F9" s="88" t="s">
        <v>50</v>
      </c>
      <c r="G9" s="62" t="s">
        <v>51</v>
      </c>
      <c r="H9" s="84" t="s">
        <v>52</v>
      </c>
    </row>
    <row r="10" spans="1:15" ht="30" customHeight="1" x14ac:dyDescent="0.4">
      <c r="A10" s="62">
        <v>1</v>
      </c>
      <c r="B10" s="95"/>
      <c r="C10" s="84"/>
      <c r="D10" s="57"/>
      <c r="E10" s="57"/>
      <c r="F10" s="57"/>
      <c r="G10" s="57"/>
      <c r="H10" s="57">
        <f>SUM(E10:G10)</f>
        <v>0</v>
      </c>
      <c r="J10" s="85"/>
      <c r="K10" s="68"/>
      <c r="L10" s="68"/>
      <c r="M10" s="68"/>
      <c r="N10" s="68"/>
      <c r="O10" s="68"/>
    </row>
    <row r="11" spans="1:15" ht="30" customHeight="1" x14ac:dyDescent="0.45">
      <c r="A11" s="62">
        <v>2</v>
      </c>
      <c r="B11" s="95"/>
      <c r="C11" s="84"/>
      <c r="D11" s="57"/>
      <c r="E11" s="57"/>
      <c r="F11" s="57"/>
      <c r="G11" s="57"/>
      <c r="H11" s="56">
        <f t="shared" ref="H11:H24" si="0">SUM(E11:G11)</f>
        <v>0</v>
      </c>
      <c r="J11" s="85"/>
      <c r="K11" s="68"/>
      <c r="L11" s="68"/>
      <c r="M11" s="68"/>
      <c r="N11" s="68"/>
      <c r="O11" s="68"/>
    </row>
    <row r="12" spans="1:15" ht="30" customHeight="1" x14ac:dyDescent="0.45">
      <c r="A12" s="62">
        <v>3</v>
      </c>
      <c r="B12" s="95"/>
      <c r="C12" s="84"/>
      <c r="D12" s="57"/>
      <c r="E12" s="57"/>
      <c r="F12" s="57"/>
      <c r="G12" s="57"/>
      <c r="H12" s="56">
        <f t="shared" si="0"/>
        <v>0</v>
      </c>
      <c r="J12" s="85"/>
      <c r="K12" s="68"/>
      <c r="L12" s="68"/>
      <c r="M12" s="68"/>
      <c r="N12" s="68"/>
      <c r="O12" s="68"/>
    </row>
    <row r="13" spans="1:15" ht="30" customHeight="1" x14ac:dyDescent="0.45">
      <c r="A13" s="62">
        <v>4</v>
      </c>
      <c r="B13" s="95"/>
      <c r="C13" s="84"/>
      <c r="D13" s="57"/>
      <c r="E13" s="57"/>
      <c r="F13" s="57"/>
      <c r="G13" s="57"/>
      <c r="H13" s="56">
        <f t="shared" si="0"/>
        <v>0</v>
      </c>
      <c r="J13" s="85"/>
      <c r="K13" s="68"/>
      <c r="L13" s="68"/>
      <c r="M13" s="68"/>
      <c r="N13" s="68"/>
      <c r="O13" s="68"/>
    </row>
    <row r="14" spans="1:15" ht="30" customHeight="1" x14ac:dyDescent="0.45">
      <c r="A14" s="62">
        <v>5</v>
      </c>
      <c r="B14" s="95"/>
      <c r="C14" s="84"/>
      <c r="D14" s="57"/>
      <c r="E14" s="57"/>
      <c r="F14" s="57"/>
      <c r="G14" s="57"/>
      <c r="H14" s="56">
        <f t="shared" si="0"/>
        <v>0</v>
      </c>
    </row>
    <row r="15" spans="1:15" ht="30" customHeight="1" x14ac:dyDescent="0.45">
      <c r="A15" s="62">
        <v>6</v>
      </c>
      <c r="B15" s="95"/>
      <c r="C15" s="84"/>
      <c r="D15" s="57"/>
      <c r="E15" s="57"/>
      <c r="F15" s="57"/>
      <c r="G15" s="57"/>
      <c r="H15" s="56">
        <f t="shared" si="0"/>
        <v>0</v>
      </c>
    </row>
    <row r="16" spans="1:15" ht="30" customHeight="1" x14ac:dyDescent="0.45">
      <c r="A16" s="62">
        <v>7</v>
      </c>
      <c r="B16" s="95"/>
      <c r="C16" s="84"/>
      <c r="D16" s="57"/>
      <c r="E16" s="57"/>
      <c r="F16" s="57"/>
      <c r="G16" s="57"/>
      <c r="H16" s="56">
        <f t="shared" si="0"/>
        <v>0</v>
      </c>
    </row>
    <row r="17" spans="1:8" ht="30" customHeight="1" x14ac:dyDescent="0.45">
      <c r="A17" s="62">
        <v>8</v>
      </c>
      <c r="B17" s="95"/>
      <c r="C17" s="84"/>
      <c r="D17" s="57"/>
      <c r="E17" s="57"/>
      <c r="F17" s="57"/>
      <c r="G17" s="57"/>
      <c r="H17" s="56">
        <f t="shared" si="0"/>
        <v>0</v>
      </c>
    </row>
    <row r="18" spans="1:8" ht="30" customHeight="1" x14ac:dyDescent="0.45">
      <c r="A18" s="62">
        <v>9</v>
      </c>
      <c r="B18" s="95"/>
      <c r="C18" s="84"/>
      <c r="D18" s="57"/>
      <c r="E18" s="57"/>
      <c r="F18" s="57"/>
      <c r="G18" s="57"/>
      <c r="H18" s="56">
        <f t="shared" si="0"/>
        <v>0</v>
      </c>
    </row>
    <row r="19" spans="1:8" ht="30" customHeight="1" x14ac:dyDescent="0.45">
      <c r="A19" s="62">
        <v>10</v>
      </c>
      <c r="B19" s="95"/>
      <c r="C19" s="84"/>
      <c r="D19" s="57"/>
      <c r="E19" s="57"/>
      <c r="F19" s="57"/>
      <c r="G19" s="57"/>
      <c r="H19" s="56">
        <f t="shared" si="0"/>
        <v>0</v>
      </c>
    </row>
    <row r="20" spans="1:8" ht="30" customHeight="1" x14ac:dyDescent="0.45">
      <c r="A20" s="62">
        <v>11</v>
      </c>
      <c r="B20" s="95"/>
      <c r="C20" s="84"/>
      <c r="D20" s="57"/>
      <c r="E20" s="57"/>
      <c r="F20" s="57"/>
      <c r="G20" s="57"/>
      <c r="H20" s="56">
        <f t="shared" si="0"/>
        <v>0</v>
      </c>
    </row>
    <row r="21" spans="1:8" ht="30" customHeight="1" x14ac:dyDescent="0.45">
      <c r="A21" s="62">
        <v>12</v>
      </c>
      <c r="B21" s="95"/>
      <c r="C21" s="84"/>
      <c r="D21" s="57"/>
      <c r="E21" s="57"/>
      <c r="F21" s="57"/>
      <c r="G21" s="57"/>
      <c r="H21" s="56">
        <f t="shared" si="0"/>
        <v>0</v>
      </c>
    </row>
    <row r="22" spans="1:8" ht="30" customHeight="1" x14ac:dyDescent="0.45">
      <c r="A22" s="62">
        <v>13</v>
      </c>
      <c r="B22" s="95"/>
      <c r="C22" s="84"/>
      <c r="D22" s="57"/>
      <c r="E22" s="57"/>
      <c r="F22" s="57"/>
      <c r="G22" s="57"/>
      <c r="H22" s="56">
        <f t="shared" si="0"/>
        <v>0</v>
      </c>
    </row>
    <row r="23" spans="1:8" ht="30" customHeight="1" x14ac:dyDescent="0.45">
      <c r="A23" s="62">
        <v>14</v>
      </c>
      <c r="B23" s="95"/>
      <c r="C23" s="84"/>
      <c r="D23" s="57"/>
      <c r="E23" s="57"/>
      <c r="F23" s="57"/>
      <c r="G23" s="57"/>
      <c r="H23" s="56">
        <f t="shared" si="0"/>
        <v>0</v>
      </c>
    </row>
    <row r="24" spans="1:8" ht="30" customHeight="1" x14ac:dyDescent="0.45">
      <c r="A24" s="62">
        <v>15</v>
      </c>
      <c r="B24" s="95"/>
      <c r="C24" s="84"/>
      <c r="D24" s="57"/>
      <c r="E24" s="57"/>
      <c r="F24" s="57"/>
      <c r="G24" s="57"/>
      <c r="H24" s="56">
        <f t="shared" si="0"/>
        <v>0</v>
      </c>
    </row>
    <row r="25" spans="1:8" ht="30" customHeight="1" x14ac:dyDescent="0.4">
      <c r="A25" s="116" t="s">
        <v>23</v>
      </c>
      <c r="B25" s="117"/>
      <c r="C25" s="117"/>
      <c r="D25" s="118"/>
      <c r="E25" s="92">
        <f>SUM(E10:E24)</f>
        <v>0</v>
      </c>
      <c r="F25" s="93">
        <f>SUM(F10:F24)</f>
        <v>0</v>
      </c>
      <c r="G25" s="92">
        <f>SUM(G10:G24)</f>
        <v>0</v>
      </c>
      <c r="H25" s="94">
        <f>SUM(H10:H24)</f>
        <v>0</v>
      </c>
    </row>
    <row r="26" spans="1:8" x14ac:dyDescent="0.4">
      <c r="A26" s="59"/>
      <c r="B26" s="60"/>
      <c r="C26" s="60"/>
      <c r="D26" s="60"/>
      <c r="E26" s="60"/>
      <c r="F26" s="60"/>
      <c r="G26" s="60"/>
      <c r="H26" s="60"/>
    </row>
    <row r="27" spans="1:8" ht="20.100000000000001" customHeight="1" x14ac:dyDescent="0.4">
      <c r="A27" s="63" t="s">
        <v>24</v>
      </c>
      <c r="B27" s="60"/>
      <c r="C27" s="60"/>
      <c r="D27" s="64"/>
      <c r="E27" s="117" t="s">
        <v>25</v>
      </c>
      <c r="F27" s="117"/>
      <c r="G27" s="117"/>
      <c r="H27" s="118"/>
    </row>
    <row r="28" spans="1:8" ht="20.100000000000001" customHeight="1" x14ac:dyDescent="0.4">
      <c r="A28" s="63" t="s">
        <v>26</v>
      </c>
      <c r="B28" s="60"/>
      <c r="C28" s="60"/>
      <c r="D28" s="64"/>
      <c r="E28" s="89" t="s">
        <v>27</v>
      </c>
      <c r="F28" s="119" t="s">
        <v>28</v>
      </c>
      <c r="G28" s="120"/>
      <c r="H28" s="90" t="s">
        <v>29</v>
      </c>
    </row>
    <row r="29" spans="1:8" ht="23.1" customHeight="1" x14ac:dyDescent="0.4">
      <c r="A29" s="65" t="s">
        <v>31</v>
      </c>
      <c r="B29" s="60"/>
      <c r="C29" s="60"/>
      <c r="D29" s="64"/>
      <c r="E29" s="121"/>
      <c r="F29" s="121"/>
      <c r="G29" s="121"/>
      <c r="H29" s="121"/>
    </row>
    <row r="30" spans="1:8" ht="23.1" customHeight="1" x14ac:dyDescent="0.4">
      <c r="A30" s="60" t="s">
        <v>30</v>
      </c>
      <c r="B30" s="60"/>
      <c r="C30" s="60"/>
      <c r="D30" s="64"/>
      <c r="E30" s="122"/>
      <c r="F30" s="122"/>
      <c r="G30" s="122"/>
      <c r="H30" s="122"/>
    </row>
    <row r="31" spans="1:8" x14ac:dyDescent="0.4">
      <c r="A31" s="59"/>
      <c r="B31" s="60"/>
      <c r="C31" s="60"/>
      <c r="D31" s="60"/>
      <c r="E31" s="67" t="s">
        <v>35</v>
      </c>
      <c r="F31" s="60"/>
      <c r="G31" s="60"/>
      <c r="H31" s="66">
        <v>44854</v>
      </c>
    </row>
    <row r="37" spans="5:5" x14ac:dyDescent="0.4">
      <c r="E37" s="58"/>
    </row>
  </sheetData>
  <mergeCells count="18">
    <mergeCell ref="A25:D25"/>
    <mergeCell ref="E27:H27"/>
    <mergeCell ref="F28:G28"/>
    <mergeCell ref="E29:E30"/>
    <mergeCell ref="F29:G30"/>
    <mergeCell ref="H29:H30"/>
    <mergeCell ref="A6:E6"/>
    <mergeCell ref="G6:H6"/>
    <mergeCell ref="B7:D7"/>
    <mergeCell ref="F7:F8"/>
    <mergeCell ref="G7:H8"/>
    <mergeCell ref="B8:D8"/>
    <mergeCell ref="B1:H1"/>
    <mergeCell ref="B2:H2"/>
    <mergeCell ref="B3:H3"/>
    <mergeCell ref="A4:H4"/>
    <mergeCell ref="A5:C5"/>
    <mergeCell ref="G5:H5"/>
  </mergeCells>
  <phoneticPr fontId="2"/>
  <pageMargins left="0.7" right="0.7" top="0.75" bottom="0.75" header="0.3" footer="0.3"/>
  <pageSetup paperSize="9" scale="83" orientation="portrait" r:id="rId1"/>
  <colBreaks count="1" manualBreakCount="1">
    <brk id="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B5616-C99B-4A6E-8199-7EF73CE6AA76}">
  <sheetPr>
    <tabColor theme="4" tint="0.59999389629810485"/>
  </sheetPr>
  <dimension ref="A1:O37"/>
  <sheetViews>
    <sheetView showZeros="0" topLeftCell="A7" zoomScaleNormal="100" workbookViewId="0">
      <selection activeCell="J13" sqref="J13"/>
    </sheetView>
  </sheetViews>
  <sheetFormatPr defaultRowHeight="18.75" x14ac:dyDescent="0.4"/>
  <cols>
    <col min="1" max="1" width="4" style="55" customWidth="1"/>
    <col min="2" max="2" width="9.875" customWidth="1"/>
    <col min="3" max="3" width="15.5" customWidth="1"/>
    <col min="4" max="4" width="8.5" customWidth="1"/>
    <col min="5" max="6" width="11.5" customWidth="1"/>
    <col min="7" max="7" width="12.875" customWidth="1"/>
    <col min="8" max="8" width="20.625" customWidth="1"/>
    <col min="14" max="14" width="10" customWidth="1"/>
  </cols>
  <sheetData>
    <row r="1" spans="1:15" ht="20.25" x14ac:dyDescent="0.4">
      <c r="A1" s="59"/>
      <c r="B1" s="96" t="s">
        <v>34</v>
      </c>
      <c r="C1" s="96"/>
      <c r="D1" s="96"/>
      <c r="E1" s="96"/>
      <c r="F1" s="96"/>
      <c r="G1" s="96"/>
      <c r="H1" s="96"/>
    </row>
    <row r="2" spans="1:15" ht="19.5" x14ac:dyDescent="0.4">
      <c r="A2" s="59"/>
      <c r="B2" s="97" t="s">
        <v>32</v>
      </c>
      <c r="C2" s="97"/>
      <c r="D2" s="97"/>
      <c r="E2" s="97"/>
      <c r="F2" s="97"/>
      <c r="G2" s="97"/>
      <c r="H2" s="97"/>
    </row>
    <row r="3" spans="1:15" ht="19.5" x14ac:dyDescent="0.4">
      <c r="A3" s="59"/>
      <c r="B3" s="98" t="s">
        <v>33</v>
      </c>
      <c r="C3" s="98"/>
      <c r="D3" s="98"/>
      <c r="E3" s="98"/>
      <c r="F3" s="98"/>
      <c r="G3" s="98"/>
      <c r="H3" s="98"/>
    </row>
    <row r="4" spans="1:15" ht="30" customHeight="1" x14ac:dyDescent="0.4">
      <c r="A4" s="99" t="s">
        <v>12</v>
      </c>
      <c r="B4" s="100"/>
      <c r="C4" s="100"/>
      <c r="D4" s="100"/>
      <c r="E4" s="100"/>
      <c r="F4" s="100"/>
      <c r="G4" s="100"/>
      <c r="H4" s="101"/>
    </row>
    <row r="5" spans="1:15" ht="39.950000000000003" customHeight="1" x14ac:dyDescent="0.45">
      <c r="A5" s="102" t="s">
        <v>13</v>
      </c>
      <c r="B5" s="102"/>
      <c r="C5" s="102"/>
      <c r="D5" s="60"/>
      <c r="E5" s="60"/>
      <c r="F5" s="86" t="s">
        <v>14</v>
      </c>
      <c r="G5" s="103" t="s">
        <v>49</v>
      </c>
      <c r="H5" s="104"/>
    </row>
    <row r="6" spans="1:15" ht="39.950000000000003" customHeight="1" x14ac:dyDescent="0.4">
      <c r="A6" s="105" t="s">
        <v>15</v>
      </c>
      <c r="B6" s="105"/>
      <c r="C6" s="105"/>
      <c r="D6" s="105"/>
      <c r="E6" s="106"/>
      <c r="F6" s="87" t="s">
        <v>16</v>
      </c>
      <c r="G6" s="107" t="s">
        <v>48</v>
      </c>
      <c r="H6" s="108"/>
    </row>
    <row r="7" spans="1:15" ht="20.100000000000001" customHeight="1" x14ac:dyDescent="0.4">
      <c r="A7" s="59"/>
      <c r="B7" s="109" t="s">
        <v>17</v>
      </c>
      <c r="C7" s="109"/>
      <c r="D7" s="109"/>
      <c r="E7" s="61"/>
      <c r="F7" s="110" t="s">
        <v>47</v>
      </c>
      <c r="G7" s="112">
        <f>H25</f>
        <v>0</v>
      </c>
      <c r="H7" s="113"/>
    </row>
    <row r="8" spans="1:15" ht="20.100000000000001" customHeight="1" x14ac:dyDescent="0.4">
      <c r="A8" s="59"/>
      <c r="B8" s="98" t="s">
        <v>18</v>
      </c>
      <c r="C8" s="98"/>
      <c r="D8" s="98"/>
      <c r="E8" s="60"/>
      <c r="F8" s="111"/>
      <c r="G8" s="114"/>
      <c r="H8" s="115"/>
    </row>
    <row r="9" spans="1:15" ht="30" customHeight="1" x14ac:dyDescent="0.4">
      <c r="A9" s="84" t="s">
        <v>19</v>
      </c>
      <c r="B9" s="84" t="s">
        <v>20</v>
      </c>
      <c r="C9" s="84" t="s">
        <v>21</v>
      </c>
      <c r="D9" s="88" t="s">
        <v>22</v>
      </c>
      <c r="E9" s="84" t="s">
        <v>7</v>
      </c>
      <c r="F9" s="88" t="s">
        <v>50</v>
      </c>
      <c r="G9" s="62" t="s">
        <v>51</v>
      </c>
      <c r="H9" s="84" t="s">
        <v>52</v>
      </c>
    </row>
    <row r="10" spans="1:15" ht="30" customHeight="1" x14ac:dyDescent="0.4">
      <c r="A10" s="62">
        <v>1</v>
      </c>
      <c r="B10" s="95"/>
      <c r="C10" s="84"/>
      <c r="D10" s="57"/>
      <c r="E10" s="57"/>
      <c r="F10" s="91"/>
      <c r="G10" s="57"/>
      <c r="H10" s="57">
        <f>SUM(E10:G10)</f>
        <v>0</v>
      </c>
      <c r="J10" s="85"/>
      <c r="K10" s="68"/>
      <c r="L10" s="68"/>
      <c r="M10" s="68"/>
      <c r="N10" s="68"/>
      <c r="O10" s="68"/>
    </row>
    <row r="11" spans="1:15" ht="30" customHeight="1" x14ac:dyDescent="0.45">
      <c r="A11" s="62">
        <v>2</v>
      </c>
      <c r="B11" s="95"/>
      <c r="C11" s="84"/>
      <c r="D11" s="57"/>
      <c r="E11" s="57"/>
      <c r="F11" s="91"/>
      <c r="G11" s="57"/>
      <c r="H11" s="56">
        <f t="shared" ref="H11:H24" si="0">SUM(E11:G11)</f>
        <v>0</v>
      </c>
      <c r="J11" s="85"/>
      <c r="K11" s="68"/>
      <c r="L11" s="68"/>
      <c r="M11" s="68"/>
      <c r="N11" s="68"/>
      <c r="O11" s="68"/>
    </row>
    <row r="12" spans="1:15" ht="30" customHeight="1" x14ac:dyDescent="0.45">
      <c r="A12" s="62">
        <v>3</v>
      </c>
      <c r="B12" s="95"/>
      <c r="C12" s="84"/>
      <c r="D12" s="57"/>
      <c r="E12" s="57"/>
      <c r="F12" s="91"/>
      <c r="G12" s="57"/>
      <c r="H12" s="56">
        <f t="shared" si="0"/>
        <v>0</v>
      </c>
      <c r="J12" s="85"/>
      <c r="K12" s="68"/>
      <c r="L12" s="68"/>
      <c r="M12" s="68"/>
      <c r="N12" s="68"/>
      <c r="O12" s="68"/>
    </row>
    <row r="13" spans="1:15" ht="30" customHeight="1" x14ac:dyDescent="0.45">
      <c r="A13" s="62">
        <v>4</v>
      </c>
      <c r="B13" s="95"/>
      <c r="C13" s="84"/>
      <c r="D13" s="57"/>
      <c r="E13" s="57"/>
      <c r="F13" s="91"/>
      <c r="G13" s="57"/>
      <c r="H13" s="56">
        <f t="shared" si="0"/>
        <v>0</v>
      </c>
      <c r="J13" s="85"/>
      <c r="K13" s="68"/>
      <c r="L13" s="68"/>
      <c r="M13" s="68"/>
      <c r="N13" s="68"/>
      <c r="O13" s="68"/>
    </row>
    <row r="14" spans="1:15" ht="30" customHeight="1" x14ac:dyDescent="0.45">
      <c r="A14" s="62">
        <v>5</v>
      </c>
      <c r="B14" s="95"/>
      <c r="C14" s="84"/>
      <c r="D14" s="57"/>
      <c r="E14" s="57"/>
      <c r="F14" s="91"/>
      <c r="G14" s="57"/>
      <c r="H14" s="56">
        <f t="shared" si="0"/>
        <v>0</v>
      </c>
    </row>
    <row r="15" spans="1:15" ht="30" customHeight="1" x14ac:dyDescent="0.45">
      <c r="A15" s="62">
        <v>6</v>
      </c>
      <c r="B15" s="95"/>
      <c r="C15" s="84"/>
      <c r="D15" s="57"/>
      <c r="E15" s="57"/>
      <c r="F15" s="91"/>
      <c r="G15" s="57"/>
      <c r="H15" s="56">
        <f t="shared" si="0"/>
        <v>0</v>
      </c>
    </row>
    <row r="16" spans="1:15" ht="30" customHeight="1" x14ac:dyDescent="0.45">
      <c r="A16" s="62">
        <v>7</v>
      </c>
      <c r="B16" s="95"/>
      <c r="C16" s="84"/>
      <c r="D16" s="57"/>
      <c r="E16" s="57"/>
      <c r="F16" s="91"/>
      <c r="G16" s="57"/>
      <c r="H16" s="56">
        <f t="shared" si="0"/>
        <v>0</v>
      </c>
    </row>
    <row r="17" spans="1:8" ht="30" customHeight="1" x14ac:dyDescent="0.45">
      <c r="A17" s="62">
        <v>8</v>
      </c>
      <c r="B17" s="95"/>
      <c r="C17" s="84"/>
      <c r="D17" s="57"/>
      <c r="E17" s="57"/>
      <c r="F17" s="91"/>
      <c r="G17" s="57"/>
      <c r="H17" s="56">
        <f t="shared" si="0"/>
        <v>0</v>
      </c>
    </row>
    <row r="18" spans="1:8" ht="30" customHeight="1" x14ac:dyDescent="0.45">
      <c r="A18" s="62">
        <v>9</v>
      </c>
      <c r="B18" s="95"/>
      <c r="C18" s="84"/>
      <c r="D18" s="57"/>
      <c r="E18" s="57"/>
      <c r="F18" s="91"/>
      <c r="G18" s="57"/>
      <c r="H18" s="56">
        <f t="shared" si="0"/>
        <v>0</v>
      </c>
    </row>
    <row r="19" spans="1:8" ht="30" customHeight="1" x14ac:dyDescent="0.45">
      <c r="A19" s="62">
        <v>10</v>
      </c>
      <c r="B19" s="95"/>
      <c r="C19" s="84"/>
      <c r="D19" s="57"/>
      <c r="E19" s="57"/>
      <c r="F19" s="91"/>
      <c r="G19" s="57"/>
      <c r="H19" s="56">
        <f t="shared" si="0"/>
        <v>0</v>
      </c>
    </row>
    <row r="20" spans="1:8" ht="30" customHeight="1" x14ac:dyDescent="0.45">
      <c r="A20" s="62">
        <v>11</v>
      </c>
      <c r="B20" s="95"/>
      <c r="C20" s="84"/>
      <c r="D20" s="57"/>
      <c r="E20" s="57"/>
      <c r="F20" s="91"/>
      <c r="G20" s="57"/>
      <c r="H20" s="56">
        <f t="shared" si="0"/>
        <v>0</v>
      </c>
    </row>
    <row r="21" spans="1:8" ht="30" customHeight="1" x14ac:dyDescent="0.45">
      <c r="A21" s="62">
        <v>12</v>
      </c>
      <c r="B21" s="95"/>
      <c r="C21" s="84"/>
      <c r="D21" s="57"/>
      <c r="E21" s="57"/>
      <c r="F21" s="91"/>
      <c r="G21" s="57"/>
      <c r="H21" s="56">
        <f t="shared" si="0"/>
        <v>0</v>
      </c>
    </row>
    <row r="22" spans="1:8" ht="30" customHeight="1" x14ac:dyDescent="0.45">
      <c r="A22" s="62">
        <v>13</v>
      </c>
      <c r="B22" s="95"/>
      <c r="C22" s="84"/>
      <c r="D22" s="57"/>
      <c r="E22" s="57"/>
      <c r="F22" s="91"/>
      <c r="G22" s="57"/>
      <c r="H22" s="56">
        <f t="shared" si="0"/>
        <v>0</v>
      </c>
    </row>
    <row r="23" spans="1:8" ht="30" customHeight="1" x14ac:dyDescent="0.45">
      <c r="A23" s="62">
        <v>14</v>
      </c>
      <c r="B23" s="95"/>
      <c r="C23" s="84"/>
      <c r="D23" s="57"/>
      <c r="E23" s="57"/>
      <c r="F23" s="91"/>
      <c r="G23" s="57"/>
      <c r="H23" s="56">
        <f t="shared" si="0"/>
        <v>0</v>
      </c>
    </row>
    <row r="24" spans="1:8" ht="30" customHeight="1" x14ac:dyDescent="0.45">
      <c r="A24" s="62">
        <v>15</v>
      </c>
      <c r="B24" s="95"/>
      <c r="C24" s="84"/>
      <c r="D24" s="57"/>
      <c r="E24" s="57"/>
      <c r="F24" s="91"/>
      <c r="G24" s="57"/>
      <c r="H24" s="56">
        <f t="shared" si="0"/>
        <v>0</v>
      </c>
    </row>
    <row r="25" spans="1:8" ht="30" customHeight="1" x14ac:dyDescent="0.4">
      <c r="A25" s="116" t="s">
        <v>23</v>
      </c>
      <c r="B25" s="117"/>
      <c r="C25" s="117"/>
      <c r="D25" s="118"/>
      <c r="E25" s="92">
        <f>SUM(E10:E24)</f>
        <v>0</v>
      </c>
      <c r="F25" s="93">
        <f>SUM(F10:F24)</f>
        <v>0</v>
      </c>
      <c r="G25" s="92">
        <f>SUM(G10:G24)</f>
        <v>0</v>
      </c>
      <c r="H25" s="94">
        <f>SUM(H10:H24)</f>
        <v>0</v>
      </c>
    </row>
    <row r="26" spans="1:8" x14ac:dyDescent="0.4">
      <c r="A26" s="59"/>
      <c r="B26" s="60"/>
      <c r="C26" s="60"/>
      <c r="D26" s="60"/>
      <c r="E26" s="60"/>
      <c r="F26" s="60"/>
      <c r="G26" s="60"/>
      <c r="H26" s="60"/>
    </row>
    <row r="27" spans="1:8" ht="20.100000000000001" customHeight="1" x14ac:dyDescent="0.4">
      <c r="A27" s="63" t="s">
        <v>24</v>
      </c>
      <c r="B27" s="60"/>
      <c r="C27" s="60"/>
      <c r="D27" s="64"/>
      <c r="E27" s="117" t="s">
        <v>25</v>
      </c>
      <c r="F27" s="117"/>
      <c r="G27" s="117"/>
      <c r="H27" s="118"/>
    </row>
    <row r="28" spans="1:8" ht="20.100000000000001" customHeight="1" x14ac:dyDescent="0.4">
      <c r="A28" s="63" t="s">
        <v>26</v>
      </c>
      <c r="B28" s="60"/>
      <c r="C28" s="60"/>
      <c r="D28" s="64"/>
      <c r="E28" s="89" t="s">
        <v>27</v>
      </c>
      <c r="F28" s="119" t="s">
        <v>28</v>
      </c>
      <c r="G28" s="120"/>
      <c r="H28" s="90" t="s">
        <v>29</v>
      </c>
    </row>
    <row r="29" spans="1:8" ht="23.1" customHeight="1" x14ac:dyDescent="0.4">
      <c r="A29" s="65" t="s">
        <v>31</v>
      </c>
      <c r="B29" s="60"/>
      <c r="C29" s="60"/>
      <c r="D29" s="64"/>
      <c r="E29" s="121"/>
      <c r="F29" s="121"/>
      <c r="G29" s="121"/>
      <c r="H29" s="121"/>
    </row>
    <row r="30" spans="1:8" ht="23.1" customHeight="1" x14ac:dyDescent="0.4">
      <c r="A30" s="60" t="s">
        <v>30</v>
      </c>
      <c r="B30" s="60"/>
      <c r="C30" s="60"/>
      <c r="D30" s="64"/>
      <c r="E30" s="122"/>
      <c r="F30" s="122"/>
      <c r="G30" s="122"/>
      <c r="H30" s="122"/>
    </row>
    <row r="31" spans="1:8" x14ac:dyDescent="0.4">
      <c r="A31" s="59"/>
      <c r="B31" s="60"/>
      <c r="C31" s="60"/>
      <c r="D31" s="60"/>
      <c r="E31" s="67" t="s">
        <v>35</v>
      </c>
      <c r="F31" s="60"/>
      <c r="G31" s="60"/>
      <c r="H31" s="66">
        <v>44854</v>
      </c>
    </row>
    <row r="37" spans="5:5" x14ac:dyDescent="0.4">
      <c r="E37" s="58"/>
    </row>
  </sheetData>
  <mergeCells count="18">
    <mergeCell ref="A25:D25"/>
    <mergeCell ref="E27:H27"/>
    <mergeCell ref="F28:G28"/>
    <mergeCell ref="E29:E30"/>
    <mergeCell ref="F29:G30"/>
    <mergeCell ref="H29:H30"/>
    <mergeCell ref="A6:E6"/>
    <mergeCell ref="G6:H6"/>
    <mergeCell ref="B7:D7"/>
    <mergeCell ref="F7:F8"/>
    <mergeCell ref="G7:H8"/>
    <mergeCell ref="B8:D8"/>
    <mergeCell ref="B1:H1"/>
    <mergeCell ref="B2:H2"/>
    <mergeCell ref="B3:H3"/>
    <mergeCell ref="A4:H4"/>
    <mergeCell ref="A5:C5"/>
    <mergeCell ref="G5:H5"/>
  </mergeCells>
  <phoneticPr fontId="2"/>
  <pageMargins left="0.7" right="0.7" top="0.75" bottom="0.75" header="0.3" footer="0.3"/>
  <pageSetup paperSize="9" scale="83" orientation="portrait" r:id="rId1"/>
  <colBreaks count="1" manualBreakCount="1">
    <brk id="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A4BAB-0D36-4166-9091-337C8F4A4BFC}">
  <dimension ref="A1:M19"/>
  <sheetViews>
    <sheetView workbookViewId="0">
      <selection activeCell="G3" sqref="G3"/>
    </sheetView>
  </sheetViews>
  <sheetFormatPr defaultRowHeight="18.75" x14ac:dyDescent="0.4"/>
  <cols>
    <col min="1" max="13" width="10.625" customWidth="1"/>
  </cols>
  <sheetData>
    <row r="1" spans="1:13" x14ac:dyDescent="0.4">
      <c r="A1" s="123" t="s">
        <v>11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9.5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18" customFormat="1" ht="36.75" thickBot="1" x14ac:dyDescent="0.45">
      <c r="A3" s="80" t="s">
        <v>9</v>
      </c>
      <c r="B3" s="76" t="s">
        <v>10</v>
      </c>
      <c r="C3" s="70" t="s">
        <v>36</v>
      </c>
      <c r="D3" s="70" t="s">
        <v>37</v>
      </c>
      <c r="E3" s="70" t="s">
        <v>38</v>
      </c>
      <c r="F3" s="70" t="s">
        <v>39</v>
      </c>
      <c r="G3" s="70" t="s">
        <v>40</v>
      </c>
      <c r="H3" s="70" t="s">
        <v>41</v>
      </c>
      <c r="I3" s="70" t="s">
        <v>42</v>
      </c>
      <c r="J3" s="70" t="s">
        <v>43</v>
      </c>
      <c r="K3" s="70" t="s">
        <v>44</v>
      </c>
      <c r="L3" s="70" t="s">
        <v>45</v>
      </c>
      <c r="M3" s="71" t="s">
        <v>46</v>
      </c>
    </row>
    <row r="4" spans="1:13" ht="27" customHeight="1" x14ac:dyDescent="0.4">
      <c r="A4" s="81">
        <v>25000</v>
      </c>
      <c r="B4" s="77">
        <f>A4*365</f>
        <v>9125000</v>
      </c>
      <c r="C4" s="69">
        <f>_xlfn.CEILING.MATH(B4/12)</f>
        <v>760417</v>
      </c>
      <c r="D4" s="69">
        <f>C4*2</f>
        <v>1520834</v>
      </c>
      <c r="E4" s="69">
        <f>C4*3</f>
        <v>2281251</v>
      </c>
      <c r="F4" s="69">
        <f>C4*4</f>
        <v>3041668</v>
      </c>
      <c r="G4" s="69">
        <f>C4*5</f>
        <v>3802085</v>
      </c>
      <c r="H4" s="69">
        <f>C4*6</f>
        <v>4562502</v>
      </c>
      <c r="I4" s="69">
        <f>C4*7</f>
        <v>5322919</v>
      </c>
      <c r="J4" s="69">
        <f>C4*8</f>
        <v>6083336</v>
      </c>
      <c r="K4" s="69">
        <f>C4*9</f>
        <v>6843753</v>
      </c>
      <c r="L4" s="69">
        <f>C4*10</f>
        <v>7604170</v>
      </c>
      <c r="M4" s="72">
        <f>C4*11</f>
        <v>8364587</v>
      </c>
    </row>
    <row r="5" spans="1:13" ht="27" customHeight="1" x14ac:dyDescent="0.4">
      <c r="A5" s="82">
        <v>24000</v>
      </c>
      <c r="B5" s="78">
        <f t="shared" ref="B5:B19" si="0">A5*365</f>
        <v>8760000</v>
      </c>
      <c r="C5" s="54">
        <f t="shared" ref="C5:C19" si="1">_xlfn.CEILING.MATH(B5/12)</f>
        <v>730000</v>
      </c>
      <c r="D5" s="54">
        <f t="shared" ref="D5:D19" si="2">C5*2</f>
        <v>1460000</v>
      </c>
      <c r="E5" s="54">
        <f t="shared" ref="E5:E19" si="3">C5*3</f>
        <v>2190000</v>
      </c>
      <c r="F5" s="54">
        <f t="shared" ref="F5:F19" si="4">C5*4</f>
        <v>2920000</v>
      </c>
      <c r="G5" s="54">
        <f t="shared" ref="G5:G19" si="5">C5*5</f>
        <v>3650000</v>
      </c>
      <c r="H5" s="54">
        <f t="shared" ref="H5:H19" si="6">C5*6</f>
        <v>4380000</v>
      </c>
      <c r="I5" s="54">
        <f t="shared" ref="I5:I19" si="7">C5*7</f>
        <v>5110000</v>
      </c>
      <c r="J5" s="54">
        <f t="shared" ref="J5:J19" si="8">C5*8</f>
        <v>5840000</v>
      </c>
      <c r="K5" s="54">
        <f t="shared" ref="K5:K19" si="9">C5*9</f>
        <v>6570000</v>
      </c>
      <c r="L5" s="54">
        <f t="shared" ref="L5:L19" si="10">C5*10</f>
        <v>7300000</v>
      </c>
      <c r="M5" s="73">
        <f t="shared" ref="M5:M19" si="11">C5*11</f>
        <v>8030000</v>
      </c>
    </row>
    <row r="6" spans="1:13" ht="27" customHeight="1" x14ac:dyDescent="0.4">
      <c r="A6" s="82">
        <v>22000</v>
      </c>
      <c r="B6" s="78">
        <f t="shared" si="0"/>
        <v>8030000</v>
      </c>
      <c r="C6" s="54">
        <f t="shared" si="1"/>
        <v>669167</v>
      </c>
      <c r="D6" s="54">
        <f t="shared" si="2"/>
        <v>1338334</v>
      </c>
      <c r="E6" s="54">
        <f t="shared" si="3"/>
        <v>2007501</v>
      </c>
      <c r="F6" s="54">
        <f t="shared" si="4"/>
        <v>2676668</v>
      </c>
      <c r="G6" s="54">
        <f t="shared" si="5"/>
        <v>3345835</v>
      </c>
      <c r="H6" s="54">
        <f t="shared" si="6"/>
        <v>4015002</v>
      </c>
      <c r="I6" s="54">
        <f t="shared" si="7"/>
        <v>4684169</v>
      </c>
      <c r="J6" s="54">
        <f t="shared" si="8"/>
        <v>5353336</v>
      </c>
      <c r="K6" s="54">
        <f t="shared" si="9"/>
        <v>6022503</v>
      </c>
      <c r="L6" s="54">
        <f t="shared" si="10"/>
        <v>6691670</v>
      </c>
      <c r="M6" s="73">
        <f t="shared" si="11"/>
        <v>7360837</v>
      </c>
    </row>
    <row r="7" spans="1:13" ht="27" customHeight="1" x14ac:dyDescent="0.4">
      <c r="A7" s="82">
        <v>20000</v>
      </c>
      <c r="B7" s="78">
        <f t="shared" si="0"/>
        <v>7300000</v>
      </c>
      <c r="C7" s="54">
        <f t="shared" si="1"/>
        <v>608334</v>
      </c>
      <c r="D7" s="54">
        <f t="shared" si="2"/>
        <v>1216668</v>
      </c>
      <c r="E7" s="54">
        <f t="shared" si="3"/>
        <v>1825002</v>
      </c>
      <c r="F7" s="54">
        <f t="shared" si="4"/>
        <v>2433336</v>
      </c>
      <c r="G7" s="54">
        <f t="shared" si="5"/>
        <v>3041670</v>
      </c>
      <c r="H7" s="54">
        <f t="shared" si="6"/>
        <v>3650004</v>
      </c>
      <c r="I7" s="54">
        <f t="shared" si="7"/>
        <v>4258338</v>
      </c>
      <c r="J7" s="54">
        <f t="shared" si="8"/>
        <v>4866672</v>
      </c>
      <c r="K7" s="54">
        <f t="shared" si="9"/>
        <v>5475006</v>
      </c>
      <c r="L7" s="54">
        <f t="shared" si="10"/>
        <v>6083340</v>
      </c>
      <c r="M7" s="73">
        <f t="shared" si="11"/>
        <v>6691674</v>
      </c>
    </row>
    <row r="8" spans="1:13" ht="27" customHeight="1" x14ac:dyDescent="0.4">
      <c r="A8" s="82">
        <v>18000</v>
      </c>
      <c r="B8" s="78">
        <f t="shared" si="0"/>
        <v>6570000</v>
      </c>
      <c r="C8" s="54">
        <f t="shared" si="1"/>
        <v>547500</v>
      </c>
      <c r="D8" s="54">
        <f t="shared" si="2"/>
        <v>1095000</v>
      </c>
      <c r="E8" s="54">
        <f t="shared" si="3"/>
        <v>1642500</v>
      </c>
      <c r="F8" s="54">
        <f t="shared" si="4"/>
        <v>2190000</v>
      </c>
      <c r="G8" s="54">
        <f t="shared" si="5"/>
        <v>2737500</v>
      </c>
      <c r="H8" s="54">
        <f t="shared" si="6"/>
        <v>3285000</v>
      </c>
      <c r="I8" s="54">
        <f t="shared" si="7"/>
        <v>3832500</v>
      </c>
      <c r="J8" s="54">
        <f t="shared" si="8"/>
        <v>4380000</v>
      </c>
      <c r="K8" s="54">
        <f t="shared" si="9"/>
        <v>4927500</v>
      </c>
      <c r="L8" s="54">
        <f t="shared" si="10"/>
        <v>5475000</v>
      </c>
      <c r="M8" s="73">
        <f t="shared" si="11"/>
        <v>6022500</v>
      </c>
    </row>
    <row r="9" spans="1:13" ht="27" customHeight="1" x14ac:dyDescent="0.4">
      <c r="A9" s="82">
        <v>16000</v>
      </c>
      <c r="B9" s="78">
        <f t="shared" si="0"/>
        <v>5840000</v>
      </c>
      <c r="C9" s="54">
        <f t="shared" si="1"/>
        <v>486667</v>
      </c>
      <c r="D9" s="54">
        <f t="shared" si="2"/>
        <v>973334</v>
      </c>
      <c r="E9" s="54">
        <f t="shared" si="3"/>
        <v>1460001</v>
      </c>
      <c r="F9" s="54">
        <f t="shared" si="4"/>
        <v>1946668</v>
      </c>
      <c r="G9" s="54">
        <f t="shared" si="5"/>
        <v>2433335</v>
      </c>
      <c r="H9" s="54">
        <f t="shared" si="6"/>
        <v>2920002</v>
      </c>
      <c r="I9" s="54">
        <f t="shared" si="7"/>
        <v>3406669</v>
      </c>
      <c r="J9" s="54">
        <f t="shared" si="8"/>
        <v>3893336</v>
      </c>
      <c r="K9" s="54">
        <f t="shared" si="9"/>
        <v>4380003</v>
      </c>
      <c r="L9" s="54">
        <f t="shared" si="10"/>
        <v>4866670</v>
      </c>
      <c r="M9" s="73">
        <f t="shared" si="11"/>
        <v>5353337</v>
      </c>
    </row>
    <row r="10" spans="1:13" ht="27" customHeight="1" x14ac:dyDescent="0.4">
      <c r="A10" s="82">
        <v>14000</v>
      </c>
      <c r="B10" s="78">
        <f t="shared" si="0"/>
        <v>5110000</v>
      </c>
      <c r="C10" s="54">
        <f t="shared" si="1"/>
        <v>425834</v>
      </c>
      <c r="D10" s="54">
        <f t="shared" si="2"/>
        <v>851668</v>
      </c>
      <c r="E10" s="54">
        <f t="shared" si="3"/>
        <v>1277502</v>
      </c>
      <c r="F10" s="54">
        <f t="shared" si="4"/>
        <v>1703336</v>
      </c>
      <c r="G10" s="54">
        <f t="shared" si="5"/>
        <v>2129170</v>
      </c>
      <c r="H10" s="54">
        <f t="shared" si="6"/>
        <v>2555004</v>
      </c>
      <c r="I10" s="54">
        <f t="shared" si="7"/>
        <v>2980838</v>
      </c>
      <c r="J10" s="54">
        <f t="shared" si="8"/>
        <v>3406672</v>
      </c>
      <c r="K10" s="54">
        <f t="shared" si="9"/>
        <v>3832506</v>
      </c>
      <c r="L10" s="54">
        <f t="shared" si="10"/>
        <v>4258340</v>
      </c>
      <c r="M10" s="73">
        <f t="shared" si="11"/>
        <v>4684174</v>
      </c>
    </row>
    <row r="11" spans="1:13" ht="27" customHeight="1" x14ac:dyDescent="0.4">
      <c r="A11" s="82">
        <v>12000</v>
      </c>
      <c r="B11" s="78">
        <f t="shared" si="0"/>
        <v>4380000</v>
      </c>
      <c r="C11" s="54">
        <f t="shared" si="1"/>
        <v>365000</v>
      </c>
      <c r="D11" s="54">
        <f t="shared" si="2"/>
        <v>730000</v>
      </c>
      <c r="E11" s="54">
        <f t="shared" si="3"/>
        <v>1095000</v>
      </c>
      <c r="F11" s="54">
        <f t="shared" si="4"/>
        <v>1460000</v>
      </c>
      <c r="G11" s="54">
        <f t="shared" si="5"/>
        <v>1825000</v>
      </c>
      <c r="H11" s="54">
        <f t="shared" si="6"/>
        <v>2190000</v>
      </c>
      <c r="I11" s="54">
        <f t="shared" si="7"/>
        <v>2555000</v>
      </c>
      <c r="J11" s="54">
        <f t="shared" si="8"/>
        <v>2920000</v>
      </c>
      <c r="K11" s="54">
        <f t="shared" si="9"/>
        <v>3285000</v>
      </c>
      <c r="L11" s="54">
        <f t="shared" si="10"/>
        <v>3650000</v>
      </c>
      <c r="M11" s="73">
        <f t="shared" si="11"/>
        <v>4015000</v>
      </c>
    </row>
    <row r="12" spans="1:13" ht="27" customHeight="1" x14ac:dyDescent="0.4">
      <c r="A12" s="82">
        <v>10000</v>
      </c>
      <c r="B12" s="78">
        <f t="shared" si="0"/>
        <v>3650000</v>
      </c>
      <c r="C12" s="54">
        <f t="shared" si="1"/>
        <v>304167</v>
      </c>
      <c r="D12" s="54">
        <f t="shared" si="2"/>
        <v>608334</v>
      </c>
      <c r="E12" s="54">
        <f t="shared" si="3"/>
        <v>912501</v>
      </c>
      <c r="F12" s="54">
        <f t="shared" si="4"/>
        <v>1216668</v>
      </c>
      <c r="G12" s="54">
        <f t="shared" si="5"/>
        <v>1520835</v>
      </c>
      <c r="H12" s="54">
        <f t="shared" si="6"/>
        <v>1825002</v>
      </c>
      <c r="I12" s="54">
        <f t="shared" si="7"/>
        <v>2129169</v>
      </c>
      <c r="J12" s="54">
        <f t="shared" si="8"/>
        <v>2433336</v>
      </c>
      <c r="K12" s="54">
        <f t="shared" si="9"/>
        <v>2737503</v>
      </c>
      <c r="L12" s="54">
        <f t="shared" si="10"/>
        <v>3041670</v>
      </c>
      <c r="M12" s="73">
        <f t="shared" si="11"/>
        <v>3345837</v>
      </c>
    </row>
    <row r="13" spans="1:13" ht="27" customHeight="1" x14ac:dyDescent="0.4">
      <c r="A13" s="82">
        <v>9000</v>
      </c>
      <c r="B13" s="78">
        <f t="shared" si="0"/>
        <v>3285000</v>
      </c>
      <c r="C13" s="54">
        <f t="shared" si="1"/>
        <v>273750</v>
      </c>
      <c r="D13" s="54">
        <f t="shared" si="2"/>
        <v>547500</v>
      </c>
      <c r="E13" s="54">
        <f t="shared" si="3"/>
        <v>821250</v>
      </c>
      <c r="F13" s="54">
        <f t="shared" si="4"/>
        <v>1095000</v>
      </c>
      <c r="G13" s="54">
        <f t="shared" si="5"/>
        <v>1368750</v>
      </c>
      <c r="H13" s="54">
        <f t="shared" si="6"/>
        <v>1642500</v>
      </c>
      <c r="I13" s="54">
        <f t="shared" si="7"/>
        <v>1916250</v>
      </c>
      <c r="J13" s="54">
        <f t="shared" si="8"/>
        <v>2190000</v>
      </c>
      <c r="K13" s="54">
        <f t="shared" si="9"/>
        <v>2463750</v>
      </c>
      <c r="L13" s="54">
        <f t="shared" si="10"/>
        <v>2737500</v>
      </c>
      <c r="M13" s="73">
        <f t="shared" si="11"/>
        <v>3011250</v>
      </c>
    </row>
    <row r="14" spans="1:13" ht="27" customHeight="1" x14ac:dyDescent="0.4">
      <c r="A14" s="82">
        <v>8000</v>
      </c>
      <c r="B14" s="78">
        <f t="shared" si="0"/>
        <v>2920000</v>
      </c>
      <c r="C14" s="54">
        <f t="shared" si="1"/>
        <v>243334</v>
      </c>
      <c r="D14" s="54">
        <f t="shared" si="2"/>
        <v>486668</v>
      </c>
      <c r="E14" s="54">
        <f t="shared" si="3"/>
        <v>730002</v>
      </c>
      <c r="F14" s="54">
        <f t="shared" si="4"/>
        <v>973336</v>
      </c>
      <c r="G14" s="54">
        <f t="shared" si="5"/>
        <v>1216670</v>
      </c>
      <c r="H14" s="54">
        <f t="shared" si="6"/>
        <v>1460004</v>
      </c>
      <c r="I14" s="54">
        <f t="shared" si="7"/>
        <v>1703338</v>
      </c>
      <c r="J14" s="54">
        <f t="shared" si="8"/>
        <v>1946672</v>
      </c>
      <c r="K14" s="54">
        <f t="shared" si="9"/>
        <v>2190006</v>
      </c>
      <c r="L14" s="54">
        <f t="shared" si="10"/>
        <v>2433340</v>
      </c>
      <c r="M14" s="73">
        <f t="shared" si="11"/>
        <v>2676674</v>
      </c>
    </row>
    <row r="15" spans="1:13" ht="27" customHeight="1" x14ac:dyDescent="0.4">
      <c r="A15" s="82">
        <v>7000</v>
      </c>
      <c r="B15" s="78">
        <f t="shared" si="0"/>
        <v>2555000</v>
      </c>
      <c r="C15" s="54">
        <f t="shared" si="1"/>
        <v>212917</v>
      </c>
      <c r="D15" s="54">
        <f t="shared" si="2"/>
        <v>425834</v>
      </c>
      <c r="E15" s="54">
        <f t="shared" si="3"/>
        <v>638751</v>
      </c>
      <c r="F15" s="54">
        <f t="shared" si="4"/>
        <v>851668</v>
      </c>
      <c r="G15" s="54">
        <f t="shared" si="5"/>
        <v>1064585</v>
      </c>
      <c r="H15" s="54">
        <f t="shared" si="6"/>
        <v>1277502</v>
      </c>
      <c r="I15" s="54">
        <f t="shared" si="7"/>
        <v>1490419</v>
      </c>
      <c r="J15" s="54">
        <f t="shared" si="8"/>
        <v>1703336</v>
      </c>
      <c r="K15" s="54">
        <f t="shared" si="9"/>
        <v>1916253</v>
      </c>
      <c r="L15" s="54">
        <f t="shared" si="10"/>
        <v>2129170</v>
      </c>
      <c r="M15" s="73">
        <f t="shared" si="11"/>
        <v>2342087</v>
      </c>
    </row>
    <row r="16" spans="1:13" ht="27" customHeight="1" x14ac:dyDescent="0.4">
      <c r="A16" s="82">
        <v>6000</v>
      </c>
      <c r="B16" s="78">
        <f t="shared" si="0"/>
        <v>2190000</v>
      </c>
      <c r="C16" s="54">
        <f t="shared" si="1"/>
        <v>182500</v>
      </c>
      <c r="D16" s="54">
        <f t="shared" si="2"/>
        <v>365000</v>
      </c>
      <c r="E16" s="54">
        <f t="shared" si="3"/>
        <v>547500</v>
      </c>
      <c r="F16" s="54">
        <f t="shared" si="4"/>
        <v>730000</v>
      </c>
      <c r="G16" s="54">
        <f t="shared" si="5"/>
        <v>912500</v>
      </c>
      <c r="H16" s="54">
        <f t="shared" si="6"/>
        <v>1095000</v>
      </c>
      <c r="I16" s="54">
        <f t="shared" si="7"/>
        <v>1277500</v>
      </c>
      <c r="J16" s="54">
        <f t="shared" si="8"/>
        <v>1460000</v>
      </c>
      <c r="K16" s="54">
        <f t="shared" si="9"/>
        <v>1642500</v>
      </c>
      <c r="L16" s="54">
        <f t="shared" si="10"/>
        <v>1825000</v>
      </c>
      <c r="M16" s="73">
        <f t="shared" si="11"/>
        <v>2007500</v>
      </c>
    </row>
    <row r="17" spans="1:13" ht="27" customHeight="1" x14ac:dyDescent="0.4">
      <c r="A17" s="82">
        <v>5000</v>
      </c>
      <c r="B17" s="78">
        <f t="shared" si="0"/>
        <v>1825000</v>
      </c>
      <c r="C17" s="54">
        <f t="shared" si="1"/>
        <v>152084</v>
      </c>
      <c r="D17" s="54">
        <f t="shared" si="2"/>
        <v>304168</v>
      </c>
      <c r="E17" s="54">
        <f t="shared" si="3"/>
        <v>456252</v>
      </c>
      <c r="F17" s="54">
        <f t="shared" si="4"/>
        <v>608336</v>
      </c>
      <c r="G17" s="54">
        <f t="shared" si="5"/>
        <v>760420</v>
      </c>
      <c r="H17" s="54">
        <f t="shared" si="6"/>
        <v>912504</v>
      </c>
      <c r="I17" s="54">
        <f t="shared" si="7"/>
        <v>1064588</v>
      </c>
      <c r="J17" s="54">
        <f t="shared" si="8"/>
        <v>1216672</v>
      </c>
      <c r="K17" s="54">
        <f t="shared" si="9"/>
        <v>1368756</v>
      </c>
      <c r="L17" s="54">
        <f t="shared" si="10"/>
        <v>1520840</v>
      </c>
      <c r="M17" s="73">
        <f t="shared" si="11"/>
        <v>1672924</v>
      </c>
    </row>
    <row r="18" spans="1:13" ht="27" customHeight="1" x14ac:dyDescent="0.4">
      <c r="A18" s="82">
        <v>4000</v>
      </c>
      <c r="B18" s="78">
        <f t="shared" si="0"/>
        <v>1460000</v>
      </c>
      <c r="C18" s="54">
        <f t="shared" si="1"/>
        <v>121667</v>
      </c>
      <c r="D18" s="54">
        <f t="shared" si="2"/>
        <v>243334</v>
      </c>
      <c r="E18" s="54">
        <f t="shared" si="3"/>
        <v>365001</v>
      </c>
      <c r="F18" s="54">
        <f t="shared" si="4"/>
        <v>486668</v>
      </c>
      <c r="G18" s="54">
        <f t="shared" si="5"/>
        <v>608335</v>
      </c>
      <c r="H18" s="54">
        <f t="shared" si="6"/>
        <v>730002</v>
      </c>
      <c r="I18" s="54">
        <f t="shared" si="7"/>
        <v>851669</v>
      </c>
      <c r="J18" s="54">
        <f t="shared" si="8"/>
        <v>973336</v>
      </c>
      <c r="K18" s="54">
        <f t="shared" si="9"/>
        <v>1095003</v>
      </c>
      <c r="L18" s="54">
        <f t="shared" si="10"/>
        <v>1216670</v>
      </c>
      <c r="M18" s="73">
        <f t="shared" si="11"/>
        <v>1338337</v>
      </c>
    </row>
    <row r="19" spans="1:13" ht="27" customHeight="1" thickBot="1" x14ac:dyDescent="0.45">
      <c r="A19" s="83">
        <v>3500</v>
      </c>
      <c r="B19" s="79">
        <f t="shared" si="0"/>
        <v>1277500</v>
      </c>
      <c r="C19" s="74">
        <f t="shared" si="1"/>
        <v>106459</v>
      </c>
      <c r="D19" s="74">
        <f t="shared" si="2"/>
        <v>212918</v>
      </c>
      <c r="E19" s="74">
        <f t="shared" si="3"/>
        <v>319377</v>
      </c>
      <c r="F19" s="74">
        <f t="shared" si="4"/>
        <v>425836</v>
      </c>
      <c r="G19" s="74">
        <f t="shared" si="5"/>
        <v>532295</v>
      </c>
      <c r="H19" s="74">
        <f t="shared" si="6"/>
        <v>638754</v>
      </c>
      <c r="I19" s="74">
        <f t="shared" si="7"/>
        <v>745213</v>
      </c>
      <c r="J19" s="74">
        <f t="shared" si="8"/>
        <v>851672</v>
      </c>
      <c r="K19" s="74">
        <f t="shared" si="9"/>
        <v>958131</v>
      </c>
      <c r="L19" s="74">
        <f t="shared" si="10"/>
        <v>1064590</v>
      </c>
      <c r="M19" s="75">
        <f t="shared" si="11"/>
        <v>1171049</v>
      </c>
    </row>
  </sheetData>
  <mergeCells count="1">
    <mergeCell ref="A1:M1"/>
  </mergeCells>
  <phoneticPr fontId="2"/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N V x t U U e 0 D C 2 l A A A A 9 Q A A A B I A H A B D b 2 5 m a W c v U G F j a 2 F n Z S 5 4 b W w g o h g A K K A U A A A A A A A A A A A A A A A A A A A A A A A A A A A A h Y + x D o I w G I R f h X S n h R q V k J 8 y u B l J S E y M a 1 M q V K E Y W i z v 5 u A j + Q p i F H V z v O / u k r v 7 9 Q b p 0 N T e R X Z G t T p B I Q 6 Q J 7 V o C 6 X L B P X 2 4 E c o Z Z B z c e K l 9 M a w N v F g V I I q a 8 8 x I c 4 5 7 G a 4 7 U p C g y A k + 2 y z F Z V s u K + 0 s V w L i T 6 t 4 n 8 L M d i 9 x j C K o w V e 0 j k O g E w M M q W / P h 3 n P t 0 f C K u + t n 0 n 2 Z H 7 6 x z I J I G 8 L 7 A H U E s D B B Q A A g A I A D V c b V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1 X G 1 R K I p H u A 4 A A A A R A A A A E w A c A E Z v c m 1 1 b G F z L 1 N l Y 3 R p b 2 4 x L m 0 g o h g A K K A U A A A A A A A A A A A A A A A A A A A A A A A A A A A A K 0 5 N L s n M z 1 M I h t C G 1 g B Q S w E C L Q A U A A I A C A A 1 X G 1 R R 7 Q M L a U A A A D 1 A A A A E g A A A A A A A A A A A A A A A A A A A A A A Q 2 9 u Z m l n L 1 B h Y 2 t h Z 2 U u e G 1 s U E s B A i 0 A F A A C A A g A N V x t U Q / K 6 a u k A A A A 6 Q A A A B M A A A A A A A A A A A A A A A A A 8 Q A A A F t D b 2 5 0 Z W 5 0 X 1 R 5 c G V z X S 5 4 b W x Q S w E C L Q A U A A I A C A A 1 X G 1 R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a J Z f c R r 7 6 0 u n M x u k G K q q P g A A A A A C A A A A A A A Q Z g A A A A E A A C A A A A C S Z o 3 n g H a M B c z i b 7 J H U 6 g 4 c H t M s j G 3 v 2 r 1 R q t h V x x O t A A A A A A O g A A A A A I A A C A A A A C z 2 V l G P A U B U g s t U 5 f U L d U N L v n Y S K H d a y j S 7 j 0 j R l Y D g F A A A A B d j T e a 4 o 9 q G u A L r z r u w F A k V I L D E E R R Z b f L l 5 H m A j y / V g u B I 8 D o k C W S v 6 1 / g x / x G 2 5 x k l s G h o u + / + 4 K Q b X 8 D E n b s q Z 4 p A g 3 a a R B b y 8 Z 8 O 8 J x k A A A A C q 0 e a w p Y i 6 L k 5 1 / o 3 c 3 Q e 9 2 J i Z g g 6 C 7 y f 0 c t G I x 2 I 2 a a b t p 3 f K w M N e b e T y H A 9 Z J s a 7 J 5 3 a n v U H n b 5 z P 0 B H G k T 6 < / D a t a M a s h u p > 
</file>

<file path=customXml/itemProps1.xml><?xml version="1.0" encoding="utf-8"?>
<ds:datastoreItem xmlns:ds="http://schemas.openxmlformats.org/officeDocument/2006/customXml" ds:itemID="{BC13433E-C017-497D-B9DA-ACE2E76BDB6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内訳用保険料</vt:lpstr>
      <vt:lpstr>内訳明細(税込)</vt:lpstr>
      <vt:lpstr>内訳明細継続用計算 (R5以降注意点)</vt:lpstr>
      <vt:lpstr>特別加入保険料算定基礎額表</vt:lpstr>
      <vt:lpstr>'内訳明細(税込)'!Print_Area</vt:lpstr>
      <vt:lpstr>'内訳明細継続用計算 (R5以降注意点)'!Print_Area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瑛美 井島</cp:lastModifiedBy>
  <cp:lastPrinted>2022-12-06T01:23:24Z</cp:lastPrinted>
  <dcterms:created xsi:type="dcterms:W3CDTF">2020-10-28T00:29:57Z</dcterms:created>
  <dcterms:modified xsi:type="dcterms:W3CDTF">2024-02-26T01:47:38Z</dcterms:modified>
</cp:coreProperties>
</file>