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7972A9-10AE-4230-9222-29986B304D35}" xr6:coauthVersionLast="45" xr6:coauthVersionMax="45" xr10:uidLastSave="{00000000-0000-0000-0000-000000000000}"/>
  <bookViews>
    <workbookView xWindow="-120" yWindow="-120" windowWidth="20730" windowHeight="11160" xr2:uid="{9702CFBA-DB52-497B-B6CD-E40CF79BAED9}"/>
  </bookViews>
  <sheets>
    <sheet name="計算シート" sheetId="1" r:id="rId1"/>
    <sheet name="保険料" sheetId="7" state="hidden" r:id="rId2"/>
    <sheet name="月会費" sheetId="4" state="hidden" r:id="rId3"/>
    <sheet name="保険料一覧表" sheetId="3" state="hidden" r:id="rId4"/>
    <sheet name="早見表" sheetId="5" r:id="rId5"/>
    <sheet name="特別加入保険料算定基礎額表" sheetId="8" r:id="rId6"/>
  </sheets>
  <definedNames>
    <definedName name="_xlnm._FilterDatabase" localSheetId="4" hidden="1">早見表!$A$6:$O$6</definedName>
    <definedName name="_xlnm._FilterDatabase" localSheetId="3" hidden="1">保険料一覧表!$A$6:$O$6</definedName>
    <definedName name="_xlnm.Print_Area" localSheetId="4">早見表!$A$1:$O$22</definedName>
    <definedName name="_xlnm.Print_Area" localSheetId="3">保険料一覧表!$A$1:$O$22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8" l="1"/>
  <c r="C19" i="8" s="1"/>
  <c r="B18" i="8"/>
  <c r="C18" i="8" s="1"/>
  <c r="B17" i="8"/>
  <c r="C17" i="8" s="1"/>
  <c r="B16" i="8"/>
  <c r="C16" i="8" s="1"/>
  <c r="B15" i="8"/>
  <c r="C15" i="8" s="1"/>
  <c r="B14" i="8"/>
  <c r="C14" i="8" s="1"/>
  <c r="B13" i="8"/>
  <c r="C13" i="8" s="1"/>
  <c r="B12" i="8"/>
  <c r="C12" i="8" s="1"/>
  <c r="B11" i="8"/>
  <c r="C11" i="8" s="1"/>
  <c r="B10" i="8"/>
  <c r="C10" i="8" s="1"/>
  <c r="B9" i="8"/>
  <c r="C9" i="8" s="1"/>
  <c r="B8" i="8"/>
  <c r="C8" i="8" s="1"/>
  <c r="B7" i="8"/>
  <c r="C7" i="8" s="1"/>
  <c r="B6" i="8"/>
  <c r="C6" i="8" s="1"/>
  <c r="B5" i="8"/>
  <c r="C5" i="8" s="1"/>
  <c r="B4" i="8"/>
  <c r="C4" i="8" s="1"/>
  <c r="G18" i="8" l="1"/>
  <c r="F18" i="8"/>
  <c r="M18" i="8"/>
  <c r="E18" i="8"/>
  <c r="L18" i="8"/>
  <c r="D18" i="8"/>
  <c r="J18" i="8"/>
  <c r="I18" i="8"/>
  <c r="K18" i="8"/>
  <c r="H18" i="8"/>
  <c r="D11" i="8"/>
  <c r="K11" i="8"/>
  <c r="J11" i="8"/>
  <c r="I11" i="8"/>
  <c r="H11" i="8"/>
  <c r="F11" i="8"/>
  <c r="M11" i="8"/>
  <c r="G11" i="8"/>
  <c r="E11" i="8"/>
  <c r="L11" i="8"/>
  <c r="G12" i="8"/>
  <c r="F12" i="8"/>
  <c r="M12" i="8"/>
  <c r="E12" i="8"/>
  <c r="L12" i="8"/>
  <c r="D12" i="8"/>
  <c r="I12" i="8"/>
  <c r="H12" i="8"/>
  <c r="K12" i="8"/>
  <c r="J12" i="8"/>
  <c r="K5" i="8"/>
  <c r="J5" i="8"/>
  <c r="H5" i="8"/>
  <c r="F5" i="8"/>
  <c r="M5" i="8"/>
  <c r="D5" i="8"/>
  <c r="G5" i="8"/>
  <c r="E5" i="8"/>
  <c r="L5" i="8"/>
  <c r="I5" i="8"/>
  <c r="D13" i="8"/>
  <c r="K13" i="8"/>
  <c r="J13" i="8"/>
  <c r="I13" i="8"/>
  <c r="H13" i="8"/>
  <c r="M13" i="8"/>
  <c r="G13" i="8"/>
  <c r="F13" i="8"/>
  <c r="E13" i="8"/>
  <c r="L13" i="8"/>
  <c r="I10" i="8"/>
  <c r="G10" i="8"/>
  <c r="F10" i="8"/>
  <c r="E10" i="8"/>
  <c r="M10" i="8"/>
  <c r="L10" i="8"/>
  <c r="D10" i="8"/>
  <c r="J10" i="8"/>
  <c r="H10" i="8"/>
  <c r="K10" i="8"/>
  <c r="K19" i="8"/>
  <c r="J19" i="8"/>
  <c r="I19" i="8"/>
  <c r="H19" i="8"/>
  <c r="M19" i="8"/>
  <c r="D19" i="8"/>
  <c r="G19" i="8"/>
  <c r="F19" i="8"/>
  <c r="E19" i="8"/>
  <c r="L19" i="8"/>
  <c r="G4" i="8"/>
  <c r="F4" i="8"/>
  <c r="M4" i="8"/>
  <c r="L4" i="8"/>
  <c r="D4" i="8"/>
  <c r="J4" i="8"/>
  <c r="I4" i="8"/>
  <c r="H4" i="8"/>
  <c r="E4" i="8"/>
  <c r="K4" i="8"/>
  <c r="H6" i="8"/>
  <c r="G6" i="8"/>
  <c r="F6" i="8"/>
  <c r="E6" i="8"/>
  <c r="M6" i="8"/>
  <c r="L6" i="8"/>
  <c r="D6" i="8"/>
  <c r="J6" i="8"/>
  <c r="K6" i="8"/>
  <c r="I6" i="8"/>
  <c r="G14" i="8"/>
  <c r="F14" i="8"/>
  <c r="E14" i="8"/>
  <c r="M14" i="8"/>
  <c r="L14" i="8"/>
  <c r="D14" i="8"/>
  <c r="J14" i="8"/>
  <c r="H14" i="8"/>
  <c r="K14" i="8"/>
  <c r="I14" i="8"/>
  <c r="K7" i="8"/>
  <c r="J7" i="8"/>
  <c r="I7" i="8"/>
  <c r="H7" i="8"/>
  <c r="F7" i="8"/>
  <c r="E7" i="8"/>
  <c r="D7" i="8"/>
  <c r="G7" i="8"/>
  <c r="M7" i="8"/>
  <c r="L7" i="8"/>
  <c r="K15" i="8"/>
  <c r="J15" i="8"/>
  <c r="I15" i="8"/>
  <c r="H15" i="8"/>
  <c r="M15" i="8"/>
  <c r="L15" i="8"/>
  <c r="G15" i="8"/>
  <c r="F15" i="8"/>
  <c r="E15" i="8"/>
  <c r="D15" i="8"/>
  <c r="G8" i="8"/>
  <c r="F8" i="8"/>
  <c r="M8" i="8"/>
  <c r="E8" i="8"/>
  <c r="L8" i="8"/>
  <c r="D8" i="8"/>
  <c r="J8" i="8"/>
  <c r="I8" i="8"/>
  <c r="H8" i="8"/>
  <c r="K8" i="8"/>
  <c r="G16" i="8"/>
  <c r="F16" i="8"/>
  <c r="M16" i="8"/>
  <c r="E16" i="8"/>
  <c r="L16" i="8"/>
  <c r="D16" i="8"/>
  <c r="J16" i="8"/>
  <c r="I16" i="8"/>
  <c r="K16" i="8"/>
  <c r="H16" i="8"/>
  <c r="D9" i="8"/>
  <c r="K9" i="8"/>
  <c r="J9" i="8"/>
  <c r="I9" i="8"/>
  <c r="H9" i="8"/>
  <c r="F9" i="8"/>
  <c r="M9" i="8"/>
  <c r="G9" i="8"/>
  <c r="E9" i="8"/>
  <c r="L9" i="8"/>
  <c r="D17" i="8"/>
  <c r="K17" i="8"/>
  <c r="J17" i="8"/>
  <c r="I17" i="8"/>
  <c r="H17" i="8"/>
  <c r="F17" i="8"/>
  <c r="G17" i="8"/>
  <c r="M17" i="8"/>
  <c r="E17" i="8"/>
  <c r="L17" i="8"/>
  <c r="F4" i="1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O22" i="5" l="1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G8" i="5"/>
  <c r="F8" i="5"/>
  <c r="E8" i="5"/>
  <c r="D8" i="5"/>
  <c r="O7" i="5"/>
  <c r="N7" i="5"/>
  <c r="M7" i="5"/>
  <c r="L7" i="5"/>
  <c r="K7" i="5"/>
  <c r="J7" i="5"/>
  <c r="I7" i="5"/>
  <c r="H7" i="5"/>
  <c r="G7" i="5"/>
  <c r="F7" i="5"/>
  <c r="E7" i="5"/>
  <c r="D7" i="5"/>
  <c r="F3" i="1" l="1"/>
  <c r="F5" i="1" s="1"/>
  <c r="O7" i="3" l="1"/>
  <c r="N7" i="3"/>
  <c r="M7" i="3"/>
  <c r="L7" i="3"/>
  <c r="K7" i="3"/>
  <c r="J7" i="3"/>
  <c r="I7" i="3"/>
  <c r="H7" i="3"/>
  <c r="G7" i="3"/>
  <c r="F7" i="3"/>
  <c r="E7" i="3"/>
  <c r="D7" i="3"/>
  <c r="O8" i="3"/>
  <c r="N8" i="3"/>
  <c r="M8" i="3"/>
  <c r="L8" i="3"/>
  <c r="K8" i="3"/>
  <c r="J8" i="3"/>
  <c r="I8" i="3"/>
  <c r="H8" i="3"/>
  <c r="G8" i="3"/>
  <c r="F8" i="3"/>
  <c r="E8" i="3"/>
  <c r="D8" i="3"/>
  <c r="O9" i="3"/>
  <c r="N9" i="3"/>
  <c r="M9" i="3"/>
  <c r="L9" i="3"/>
  <c r="K9" i="3"/>
  <c r="J9" i="3"/>
  <c r="I9" i="3"/>
  <c r="H9" i="3"/>
  <c r="G9" i="3"/>
  <c r="F9" i="3"/>
  <c r="E9" i="3"/>
  <c r="D9" i="3"/>
  <c r="O10" i="3"/>
  <c r="N10" i="3"/>
  <c r="M10" i="3"/>
  <c r="L10" i="3"/>
  <c r="K10" i="3"/>
  <c r="J10" i="3"/>
  <c r="I10" i="3"/>
  <c r="H10" i="3"/>
  <c r="G10" i="3"/>
  <c r="F10" i="3"/>
  <c r="E10" i="3"/>
  <c r="D10" i="3"/>
  <c r="O11" i="3"/>
  <c r="N11" i="3"/>
  <c r="M11" i="3"/>
  <c r="L11" i="3"/>
  <c r="K11" i="3"/>
  <c r="J11" i="3"/>
  <c r="I11" i="3"/>
  <c r="H11" i="3"/>
  <c r="G11" i="3"/>
  <c r="F11" i="3"/>
  <c r="E11" i="3"/>
  <c r="D11" i="3"/>
  <c r="O12" i="3"/>
  <c r="N12" i="3"/>
  <c r="M12" i="3"/>
  <c r="L12" i="3"/>
  <c r="K12" i="3"/>
  <c r="J12" i="3"/>
  <c r="I12" i="3"/>
  <c r="H12" i="3"/>
  <c r="G12" i="3"/>
  <c r="F12" i="3"/>
  <c r="E12" i="3"/>
  <c r="D12" i="3"/>
  <c r="O13" i="3"/>
  <c r="N13" i="3"/>
  <c r="M13" i="3"/>
  <c r="L13" i="3"/>
  <c r="K13" i="3"/>
  <c r="J13" i="3"/>
  <c r="I13" i="3"/>
  <c r="H13" i="3"/>
  <c r="G13" i="3"/>
  <c r="F13" i="3"/>
  <c r="E13" i="3"/>
  <c r="D13" i="3"/>
  <c r="O14" i="3"/>
  <c r="N14" i="3"/>
  <c r="M14" i="3"/>
  <c r="L14" i="3"/>
  <c r="K14" i="3"/>
  <c r="J14" i="3"/>
  <c r="I14" i="3"/>
  <c r="H14" i="3"/>
  <c r="G14" i="3"/>
  <c r="F14" i="3"/>
  <c r="E14" i="3"/>
  <c r="D14" i="3"/>
  <c r="O15" i="3"/>
  <c r="N15" i="3"/>
  <c r="M15" i="3"/>
  <c r="L15" i="3"/>
  <c r="K15" i="3"/>
  <c r="J15" i="3"/>
  <c r="I15" i="3"/>
  <c r="H15" i="3"/>
  <c r="G15" i="3"/>
  <c r="F15" i="3"/>
  <c r="E15" i="3"/>
  <c r="D15" i="3"/>
  <c r="O16" i="3"/>
  <c r="N16" i="3"/>
  <c r="M16" i="3"/>
  <c r="L16" i="3"/>
  <c r="K16" i="3"/>
  <c r="J16" i="3"/>
  <c r="I16" i="3"/>
  <c r="H16" i="3"/>
  <c r="G16" i="3"/>
  <c r="F16" i="3"/>
  <c r="E16" i="3"/>
  <c r="D16" i="3"/>
  <c r="O17" i="3"/>
  <c r="N17" i="3"/>
  <c r="M17" i="3"/>
  <c r="L17" i="3"/>
  <c r="K17" i="3"/>
  <c r="J17" i="3"/>
  <c r="I17" i="3"/>
  <c r="H17" i="3"/>
  <c r="G17" i="3"/>
  <c r="F17" i="3"/>
  <c r="E17" i="3"/>
  <c r="D17" i="3"/>
  <c r="O18" i="3"/>
  <c r="N18" i="3"/>
  <c r="M18" i="3"/>
  <c r="L18" i="3"/>
  <c r="K18" i="3"/>
  <c r="J18" i="3"/>
  <c r="I18" i="3"/>
  <c r="H18" i="3"/>
  <c r="G18" i="3"/>
  <c r="F18" i="3"/>
  <c r="E18" i="3"/>
  <c r="D18" i="3"/>
  <c r="O19" i="3"/>
  <c r="N19" i="3"/>
  <c r="M19" i="3"/>
  <c r="L19" i="3"/>
  <c r="K19" i="3"/>
  <c r="J19" i="3"/>
  <c r="I19" i="3"/>
  <c r="H19" i="3"/>
  <c r="G19" i="3"/>
  <c r="F19" i="3"/>
  <c r="E19" i="3"/>
  <c r="D19" i="3"/>
  <c r="O20" i="3"/>
  <c r="N20" i="3"/>
  <c r="M20" i="3"/>
  <c r="L20" i="3"/>
  <c r="K20" i="3"/>
  <c r="J20" i="3"/>
  <c r="I20" i="3"/>
  <c r="H20" i="3"/>
  <c r="G20" i="3"/>
  <c r="F20" i="3"/>
  <c r="E20" i="3"/>
  <c r="D20" i="3"/>
  <c r="O21" i="3"/>
  <c r="N21" i="3"/>
  <c r="M21" i="3"/>
  <c r="L21" i="3"/>
  <c r="K21" i="3"/>
  <c r="J21" i="3"/>
  <c r="I21" i="3"/>
  <c r="H21" i="3"/>
  <c r="G21" i="3"/>
  <c r="F21" i="3"/>
  <c r="E21" i="3"/>
  <c r="D21" i="3"/>
  <c r="O22" i="3"/>
  <c r="N22" i="3"/>
  <c r="M22" i="3"/>
  <c r="L22" i="3"/>
  <c r="K22" i="3"/>
  <c r="J22" i="3"/>
  <c r="I22" i="3"/>
  <c r="H22" i="3"/>
  <c r="G22" i="3"/>
  <c r="F22" i="3"/>
  <c r="E22" i="3"/>
  <c r="D22" i="3"/>
</calcChain>
</file>

<file path=xl/sharedStrings.xml><?xml version="1.0" encoding="utf-8"?>
<sst xmlns="http://schemas.openxmlformats.org/spreadsheetml/2006/main" count="97" uniqueCount="55">
  <si>
    <t>日額</t>
    <rPh sb="0" eb="2">
      <t>ニチガク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</si>
  <si>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</si>
  <si>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料率</t>
    <rPh sb="0" eb="2">
      <t>リョウリツ</t>
    </rPh>
    <phoneticPr fontId="2"/>
  </si>
  <si>
    <t>会費</t>
    <rPh sb="0" eb="2">
      <t>カイヒ</t>
    </rPh>
    <phoneticPr fontId="2"/>
  </si>
  <si>
    <t>加入月</t>
    <rPh sb="0" eb="2">
      <t>カニュウ</t>
    </rPh>
    <rPh sb="2" eb="3">
      <t>ツキ</t>
    </rPh>
    <phoneticPr fontId="2"/>
  </si>
  <si>
    <t>（小数点切り捨て）</t>
    <rPh sb="1" eb="4">
      <t>ショウスウテン</t>
    </rPh>
    <rPh sb="4" eb="5">
      <t>キ</t>
    </rPh>
    <rPh sb="6" eb="7">
      <t>ス</t>
    </rPh>
    <phoneticPr fontId="2"/>
  </si>
  <si>
    <t>算定基礎額×0.018＝12ヶ月分保険料÷12×月数＝保険料</t>
    <rPh sb="0" eb="2">
      <t>サンテイ</t>
    </rPh>
    <rPh sb="2" eb="4">
      <t>キソ</t>
    </rPh>
    <rPh sb="4" eb="5">
      <t>ガク</t>
    </rPh>
    <rPh sb="15" eb="17">
      <t>ゲツブン</t>
    </rPh>
    <rPh sb="17" eb="20">
      <t>ホケンリョウ</t>
    </rPh>
    <rPh sb="24" eb="26">
      <t>ツキスウ</t>
    </rPh>
    <rPh sb="27" eb="30">
      <t>ホケンリョウ</t>
    </rPh>
    <phoneticPr fontId="2"/>
  </si>
  <si>
    <t>平成30年度　一人親方（建築業）</t>
    <rPh sb="0" eb="2">
      <t>ヘイセイ</t>
    </rPh>
    <rPh sb="4" eb="6">
      <t>ネンド</t>
    </rPh>
    <rPh sb="7" eb="9">
      <t>ヒトリ</t>
    </rPh>
    <rPh sb="9" eb="11">
      <t>オヤカタ</t>
    </rPh>
    <rPh sb="12" eb="14">
      <t>ケンチク</t>
    </rPh>
    <rPh sb="14" eb="15">
      <t>ギョウ</t>
    </rPh>
    <phoneticPr fontId="2"/>
  </si>
  <si>
    <t>料率18/1000</t>
    <rPh sb="0" eb="2">
      <t>リョウリツ</t>
    </rPh>
    <phoneticPr fontId="2"/>
  </si>
  <si>
    <t>4月(12ヶ月)</t>
    <rPh sb="1" eb="2">
      <t>ガツ</t>
    </rPh>
    <rPh sb="6" eb="7">
      <t>ゲツ</t>
    </rPh>
    <phoneticPr fontId="2"/>
  </si>
  <si>
    <t>5月(11ヶ月)</t>
    <rPh sb="6" eb="7">
      <t>ゲツ</t>
    </rPh>
    <phoneticPr fontId="2"/>
  </si>
  <si>
    <t>6月(10ヶ月)</t>
    <rPh sb="6" eb="7">
      <t>ゲツ</t>
    </rPh>
    <phoneticPr fontId="2"/>
  </si>
  <si>
    <t>7月(9ヶ月)</t>
    <rPh sb="5" eb="6">
      <t>ゲツ</t>
    </rPh>
    <phoneticPr fontId="2"/>
  </si>
  <si>
    <t>8月(8ヶ月)</t>
    <rPh sb="5" eb="6">
      <t>ゲツ</t>
    </rPh>
    <phoneticPr fontId="2"/>
  </si>
  <si>
    <t>9月(7ヶ月)</t>
    <rPh sb="5" eb="6">
      <t>ゲツ</t>
    </rPh>
    <phoneticPr fontId="2"/>
  </si>
  <si>
    <t>10月(6ヶ月)</t>
    <rPh sb="6" eb="7">
      <t>ゲツ</t>
    </rPh>
    <phoneticPr fontId="2"/>
  </si>
  <si>
    <t>11月(5ヶ月)</t>
    <rPh sb="6" eb="7">
      <t>ゲツ</t>
    </rPh>
    <phoneticPr fontId="2"/>
  </si>
  <si>
    <t>12月(4ヶ月)</t>
    <rPh sb="6" eb="7">
      <t>ゲツ</t>
    </rPh>
    <phoneticPr fontId="2"/>
  </si>
  <si>
    <t>1月(3ヶ月)</t>
    <rPh sb="5" eb="6">
      <t>ゲツ</t>
    </rPh>
    <phoneticPr fontId="2"/>
  </si>
  <si>
    <t>2月(2ヶ月)</t>
    <rPh sb="5" eb="6">
      <t>ゲツ</t>
    </rPh>
    <phoneticPr fontId="2"/>
  </si>
  <si>
    <t>3月(1ヶ月)</t>
    <rPh sb="5" eb="6">
      <t>ゲツ</t>
    </rPh>
    <phoneticPr fontId="2"/>
  </si>
  <si>
    <t>振込金額＝保険料+会費+入会金</t>
    <rPh sb="0" eb="2">
      <t>フリコミ</t>
    </rPh>
    <rPh sb="2" eb="4">
      <t>キンガク</t>
    </rPh>
    <rPh sb="5" eb="8">
      <t>ホケンリョウ</t>
    </rPh>
    <rPh sb="9" eb="11">
      <t>カイヒ</t>
    </rPh>
    <rPh sb="12" eb="15">
      <t>ニュウカイキン</t>
    </rPh>
    <phoneticPr fontId="2"/>
  </si>
  <si>
    <t>入会金</t>
    <rPh sb="0" eb="3">
      <t>ニュウカイキン</t>
    </rPh>
    <phoneticPr fontId="2"/>
  </si>
  <si>
    <t>会費（月）</t>
    <rPh sb="0" eb="2">
      <t>カイヒ</t>
    </rPh>
    <rPh sb="3" eb="4">
      <t>ツキ</t>
    </rPh>
    <phoneticPr fontId="2"/>
  </si>
  <si>
    <t>円</t>
    <rPh sb="0" eb="1">
      <t>エン</t>
    </rPh>
    <phoneticPr fontId="2"/>
  </si>
  <si>
    <t>入会金</t>
    <rPh sb="0" eb="3">
      <t>ニュウカイキン</t>
    </rPh>
    <phoneticPr fontId="2"/>
  </si>
  <si>
    <t>保険料</t>
    <rPh sb="0" eb="3">
      <t>ホケンリョウ</t>
    </rPh>
    <phoneticPr fontId="2"/>
  </si>
  <si>
    <t>円</t>
    <rPh sb="0" eb="1">
      <t>エン</t>
    </rPh>
    <phoneticPr fontId="2"/>
  </si>
  <si>
    <t>会　費</t>
    <rPh sb="0" eb="1">
      <t>カイ</t>
    </rPh>
    <rPh sb="2" eb="3">
      <t>ヒ</t>
    </rPh>
    <phoneticPr fontId="2"/>
  </si>
  <si>
    <t>⇒</t>
    <phoneticPr fontId="2"/>
  </si>
  <si>
    <t>関数用列</t>
    <rPh sb="0" eb="2">
      <t>カンスウ</t>
    </rPh>
    <rPh sb="2" eb="3">
      <t>ヨウ</t>
    </rPh>
    <rPh sb="3" eb="4">
      <t>レツ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</si>
  <si>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</si>
  <si>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</si>
  <si>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加入月</t>
    <rPh sb="0" eb="2">
      <t>カニュウ</t>
    </rPh>
    <rPh sb="2" eb="3">
      <t>ツキ</t>
    </rPh>
    <phoneticPr fontId="2"/>
  </si>
  <si>
    <t>※数字のみ入力</t>
    <rPh sb="1" eb="3">
      <t>スウジ</t>
    </rPh>
    <rPh sb="5" eb="7">
      <t>ニュウリョク</t>
    </rPh>
    <phoneticPr fontId="2"/>
  </si>
  <si>
    <t>会費ひと月1,000円</t>
    <rPh sb="0" eb="2">
      <t>カイヒ</t>
    </rPh>
    <rPh sb="4" eb="5">
      <t>ツキ</t>
    </rPh>
    <rPh sb="6" eb="11">
      <t>０００エン</t>
    </rPh>
    <phoneticPr fontId="2"/>
  </si>
  <si>
    <t>一人親方</t>
    <rPh sb="0" eb="2">
      <t>ヒトリ</t>
    </rPh>
    <rPh sb="2" eb="4">
      <t>オヤカタ</t>
    </rPh>
    <phoneticPr fontId="2"/>
  </si>
  <si>
    <t>【一人親方】保険料計算表</t>
    <rPh sb="1" eb="3">
      <t>ヒトリ</t>
    </rPh>
    <rPh sb="3" eb="5">
      <t>オヤカタ</t>
    </rPh>
    <rPh sb="6" eb="9">
      <t>ホケンリョウ</t>
    </rPh>
    <rPh sb="9" eb="11">
      <t>ケイサン</t>
    </rPh>
    <rPh sb="11" eb="12">
      <t>ヒョウ</t>
    </rPh>
    <phoneticPr fontId="2"/>
  </si>
  <si>
    <t>特別加入計算法　日額×365÷12＝〇〇〇〇〇　小数点以下切り上げ×月数</t>
    <rPh sb="0" eb="2">
      <t>トクベツ</t>
    </rPh>
    <rPh sb="2" eb="4">
      <t>カニュウ</t>
    </rPh>
    <rPh sb="4" eb="7">
      <t>ケイサンホウ</t>
    </rPh>
    <rPh sb="8" eb="10">
      <t>ニチガク</t>
    </rPh>
    <rPh sb="24" eb="27">
      <t>ショウスウテン</t>
    </rPh>
    <rPh sb="27" eb="29">
      <t>イカ</t>
    </rPh>
    <rPh sb="29" eb="30">
      <t>キ</t>
    </rPh>
    <rPh sb="31" eb="32">
      <t>ア</t>
    </rPh>
    <rPh sb="34" eb="36">
      <t>ツキスウ</t>
    </rPh>
    <phoneticPr fontId="2"/>
  </si>
  <si>
    <t>給付基礎
日額</t>
    <rPh sb="0" eb="2">
      <t>キュウフ</t>
    </rPh>
    <rPh sb="2" eb="4">
      <t>キソ</t>
    </rPh>
    <rPh sb="5" eb="7">
      <t>ニチガク</t>
    </rPh>
    <phoneticPr fontId="2"/>
  </si>
  <si>
    <t>保険料算
定基礎額</t>
    <rPh sb="0" eb="3">
      <t>ホケンリョウ</t>
    </rPh>
    <rPh sb="3" eb="4">
      <t>ザン</t>
    </rPh>
    <rPh sb="5" eb="6">
      <t>サダム</t>
    </rPh>
    <rPh sb="6" eb="8">
      <t>キソ</t>
    </rPh>
    <rPh sb="8" eb="9">
      <t>ガク</t>
    </rPh>
    <phoneticPr fontId="2"/>
  </si>
  <si>
    <t>１か月</t>
    <rPh sb="2" eb="3">
      <t>ゲツ</t>
    </rPh>
    <phoneticPr fontId="2"/>
  </si>
  <si>
    <t>２か月</t>
    <rPh sb="2" eb="3">
      <t>ゲツ</t>
    </rPh>
    <phoneticPr fontId="2"/>
  </si>
  <si>
    <t>３か月</t>
    <rPh sb="2" eb="3">
      <t>ゲツ</t>
    </rPh>
    <phoneticPr fontId="2"/>
  </si>
  <si>
    <t>４か月</t>
    <rPh sb="2" eb="3">
      <t>ゲツ</t>
    </rPh>
    <phoneticPr fontId="2"/>
  </si>
  <si>
    <t>５か月</t>
    <rPh sb="2" eb="3">
      <t>ゲツ</t>
    </rPh>
    <phoneticPr fontId="2"/>
  </si>
  <si>
    <t>６か月</t>
    <rPh sb="2" eb="3">
      <t>ゲツ</t>
    </rPh>
    <phoneticPr fontId="2"/>
  </si>
  <si>
    <t>７か月</t>
    <rPh sb="2" eb="3">
      <t>ゲツ</t>
    </rPh>
    <phoneticPr fontId="2"/>
  </si>
  <si>
    <t>８か月</t>
    <rPh sb="2" eb="3">
      <t>ゲツ</t>
    </rPh>
    <phoneticPr fontId="2"/>
  </si>
  <si>
    <t>９か月</t>
    <rPh sb="2" eb="3">
      <t>ゲツ</t>
    </rPh>
    <phoneticPr fontId="2"/>
  </si>
  <si>
    <t>１０か月</t>
    <rPh sb="3" eb="4">
      <t>ゲツ</t>
    </rPh>
    <phoneticPr fontId="2"/>
  </si>
  <si>
    <t>１１か月</t>
    <rPh sb="3" eb="4">
      <t>ゲツ</t>
    </rPh>
    <phoneticPr fontId="2"/>
  </si>
  <si>
    <t>特別加入保険料算定基礎日額表（月割早見表）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3">
      <t>ニチガク</t>
    </rPh>
    <rPh sb="13" eb="14">
      <t>ヒョウ</t>
    </rPh>
    <rPh sb="15" eb="17">
      <t>ツキワ</t>
    </rPh>
    <rPh sb="17" eb="20">
      <t>ハヤミヒョウ</t>
    </rPh>
    <phoneticPr fontId="2"/>
  </si>
  <si>
    <t>料率18/1000</t>
  </si>
  <si>
    <t>※加入する月・日額を入力下さい。</t>
    <rPh sb="1" eb="3">
      <t>カニュウ</t>
    </rPh>
    <rPh sb="5" eb="6">
      <t>ツキ</t>
    </rPh>
    <rPh sb="7" eb="9">
      <t>ニチガク</t>
    </rPh>
    <rPh sb="10" eb="12">
      <t>ニュウリョク</t>
    </rPh>
    <rPh sb="12" eb="1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</si>
</sst>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7" xfId="1" applyFont="1" applyBorder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38" fontId="3" fillId="0" borderId="0" xfId="1" applyFont="1" applyFill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5" borderId="5" xfId="1" applyNumberFormat="1" applyFont="1" applyFill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9" xfId="1" applyNumberFormat="1" applyFont="1" applyBorder="1">
      <alignment vertical="center"/>
    </xf>
    <xf numFmtId="177" fontId="0" fillId="0" borderId="0" xfId="1" applyNumberFormat="1" applyFont="1" applyFill="1">
      <alignment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>
      <alignment vertical="center"/>
    </xf>
    <xf numFmtId="177" fontId="3" fillId="4" borderId="2" xfId="1" applyNumberFormat="1" applyFont="1" applyFill="1" applyBorder="1">
      <alignment vertical="center"/>
    </xf>
    <xf numFmtId="177" fontId="3" fillId="4" borderId="8" xfId="1" applyNumberFormat="1" applyFont="1" applyFill="1" applyBorder="1">
      <alignment vertical="center"/>
    </xf>
    <xf numFmtId="177" fontId="0" fillId="0" borderId="0" xfId="1" applyNumberFormat="1" applyFont="1">
      <alignment vertical="center"/>
    </xf>
    <xf numFmtId="176" fontId="7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4" fillId="6" borderId="1" xfId="0" applyFont="1" applyFill="1" applyBorder="1">
      <alignment vertical="center"/>
    </xf>
    <xf numFmtId="38" fontId="8" fillId="0" borderId="0" xfId="1" applyFont="1" applyFill="1">
      <alignment vertical="center"/>
    </xf>
    <xf numFmtId="177" fontId="3" fillId="4" borderId="26" xfId="1" applyNumberFormat="1" applyFont="1" applyFill="1" applyBorder="1">
      <alignment vertical="center"/>
    </xf>
    <xf numFmtId="176" fontId="3" fillId="5" borderId="16" xfId="1" applyNumberFormat="1" applyFont="1" applyFill="1" applyBorder="1" applyAlignment="1">
      <alignment horizontal="center" vertical="center"/>
    </xf>
    <xf numFmtId="177" fontId="3" fillId="4" borderId="3" xfId="1" applyNumberFormat="1" applyFont="1" applyFill="1" applyBorder="1">
      <alignment vertical="center"/>
    </xf>
    <xf numFmtId="0" fontId="3" fillId="0" borderId="0" xfId="0" applyFont="1">
      <alignment vertical="center"/>
    </xf>
    <xf numFmtId="38" fontId="3" fillId="0" borderId="3" xfId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3" fillId="0" borderId="28" xfId="0" applyNumberFormat="1" applyFont="1" applyBorder="1">
      <alignment vertical="center"/>
    </xf>
    <xf numFmtId="176" fontId="3" fillId="5" borderId="13" xfId="0" applyNumberFormat="1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5" borderId="7" xfId="0" applyNumberFormat="1" applyFont="1" applyFill="1" applyBorder="1" applyAlignment="1">
      <alignment horizontal="center" vertical="center"/>
    </xf>
    <xf numFmtId="176" fontId="3" fillId="5" borderId="29" xfId="1" applyNumberFormat="1" applyFont="1" applyFill="1" applyBorder="1" applyAlignment="1">
      <alignment horizontal="center" vertical="center"/>
    </xf>
    <xf numFmtId="176" fontId="3" fillId="5" borderId="16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0" fillId="0" borderId="2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18" xfId="1" applyNumberFormat="1" applyFont="1" applyFill="1" applyBorder="1">
      <alignment vertical="center"/>
    </xf>
    <xf numFmtId="38" fontId="0" fillId="0" borderId="19" xfId="1" applyNumberFormat="1" applyFont="1" applyFill="1" applyBorder="1">
      <alignment vertical="center"/>
    </xf>
    <xf numFmtId="38" fontId="0" fillId="0" borderId="27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6" fillId="0" borderId="22" xfId="1" applyFont="1" applyFill="1" applyBorder="1" applyAlignment="1">
      <alignment horizontal="center" vertical="center"/>
    </xf>
    <xf numFmtId="38" fontId="3" fillId="0" borderId="30" xfId="1" quotePrefix="1" applyFont="1" applyFill="1" applyBorder="1">
      <alignment vertical="center"/>
    </xf>
    <xf numFmtId="38" fontId="3" fillId="0" borderId="6" xfId="1" quotePrefix="1" applyFont="1" applyFill="1" applyBorder="1">
      <alignment vertical="center"/>
    </xf>
    <xf numFmtId="38" fontId="3" fillId="0" borderId="31" xfId="1" quotePrefix="1" applyFont="1" applyFill="1" applyBorder="1">
      <alignment vertical="center"/>
    </xf>
    <xf numFmtId="38" fontId="3" fillId="0" borderId="4" xfId="1" quotePrefix="1" applyFont="1" applyFill="1" applyBorder="1">
      <alignment vertical="center"/>
    </xf>
    <xf numFmtId="38" fontId="3" fillId="0" borderId="9" xfId="1" quotePrefix="1" applyFont="1" applyFill="1" applyBorder="1">
      <alignment vertical="center"/>
    </xf>
    <xf numFmtId="38" fontId="3" fillId="0" borderId="2" xfId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176" fontId="3" fillId="5" borderId="15" xfId="0" applyNumberFormat="1" applyFont="1" applyFill="1" applyBorder="1" applyAlignment="1">
      <alignment horizontal="center" vertical="center"/>
    </xf>
    <xf numFmtId="0" fontId="0" fillId="0" borderId="35" xfId="0" applyFill="1" applyBorder="1">
      <alignment vertical="center"/>
    </xf>
    <xf numFmtId="0" fontId="0" fillId="0" borderId="34" xfId="0" applyFill="1" applyBorder="1">
      <alignment vertical="center"/>
    </xf>
    <xf numFmtId="38" fontId="0" fillId="0" borderId="36" xfId="1" quotePrefix="1" applyFont="1" applyFill="1" applyBorder="1">
      <alignment vertical="center"/>
    </xf>
    <xf numFmtId="38" fontId="0" fillId="0" borderId="37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176" fontId="3" fillId="5" borderId="13" xfId="1" applyNumberFormat="1" applyFont="1" applyFill="1" applyBorder="1" applyAlignment="1">
      <alignment horizontal="center" vertical="center"/>
    </xf>
    <xf numFmtId="0" fontId="0" fillId="0" borderId="39" xfId="0" applyFill="1" applyBorder="1">
      <alignment vertical="center"/>
    </xf>
    <xf numFmtId="38" fontId="0" fillId="0" borderId="17" xfId="1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0" fillId="0" borderId="12" xfId="1" applyFont="1" applyFill="1" applyBorder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2" borderId="2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3" borderId="2" xfId="1" applyNumberFormat="1" applyFont="1" applyFill="1" applyBorder="1">
      <alignment vertical="center"/>
    </xf>
    <xf numFmtId="38" fontId="3" fillId="2" borderId="2" xfId="1" applyNumberFormat="1" applyFont="1" applyFill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3" fillId="2" borderId="8" xfId="1" applyFont="1" applyFill="1" applyBorder="1">
      <alignment vertical="center"/>
    </xf>
    <xf numFmtId="38" fontId="3" fillId="3" borderId="8" xfId="1" applyNumberFormat="1" applyFont="1" applyFill="1" applyBorder="1">
      <alignment vertical="center"/>
    </xf>
    <xf numFmtId="38" fontId="3" fillId="3" borderId="8" xfId="1" applyFont="1" applyFill="1" applyBorder="1">
      <alignment vertical="center"/>
    </xf>
    <xf numFmtId="38" fontId="3" fillId="3" borderId="9" xfId="1" applyFont="1" applyFill="1" applyBorder="1">
      <alignment vertical="center"/>
    </xf>
    <xf numFmtId="0" fontId="4" fillId="7" borderId="1" xfId="0" applyFont="1" applyFill="1" applyBorder="1">
      <alignment vertical="center"/>
    </xf>
    <xf numFmtId="0" fontId="3" fillId="0" borderId="41" xfId="0" applyFont="1" applyBorder="1" applyAlignment="1">
      <alignment horizontal="center" vertical="center"/>
    </xf>
    <xf numFmtId="38" fontId="3" fillId="0" borderId="40" xfId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38" fontId="3" fillId="0" borderId="42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2" xfId="1" quotePrefix="1" applyNumberFormat="1" applyFont="1" applyBorder="1" applyAlignment="1">
      <alignment horizontal="right"/>
    </xf>
    <xf numFmtId="176" fontId="10" fillId="0" borderId="0" xfId="0" applyNumberFormat="1" applyFo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8" fontId="11" fillId="2" borderId="2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38" fontId="11" fillId="3" borderId="6" xfId="1" applyFont="1" applyFill="1" applyBorder="1">
      <alignment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3" borderId="2" xfId="1" applyNumberFormat="1" applyFont="1" applyFill="1" applyBorder="1">
      <alignment vertical="center"/>
    </xf>
    <xf numFmtId="38" fontId="11" fillId="2" borderId="2" xfId="1" applyNumberFormat="1" applyFont="1" applyFill="1" applyBorder="1">
      <alignment vertical="center"/>
    </xf>
    <xf numFmtId="38" fontId="11" fillId="2" borderId="8" xfId="1" applyFont="1" applyFill="1" applyBorder="1">
      <alignment vertical="center"/>
    </xf>
    <xf numFmtId="38" fontId="11" fillId="3" borderId="8" xfId="1" applyNumberFormat="1" applyFont="1" applyFill="1" applyBorder="1">
      <alignment vertical="center"/>
    </xf>
    <xf numFmtId="38" fontId="11" fillId="2" borderId="8" xfId="1" applyNumberFormat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11" fillId="3" borderId="9" xfId="1" applyFont="1" applyFill="1" applyBorder="1">
      <alignment vertical="center"/>
    </xf>
    <xf numFmtId="38" fontId="11" fillId="0" borderId="5" xfId="1" applyFont="1" applyBorder="1">
      <alignment vertical="center"/>
    </xf>
    <xf numFmtId="38" fontId="11" fillId="0" borderId="2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40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38" fontId="3" fillId="2" borderId="8" xfId="1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3" fillId="0" borderId="0" xfId="1" applyFont="1" applyFill="1" applyBorder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0" fillId="0" borderId="0" xfId="1" quotePrefix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38" fontId="3" fillId="0" borderId="0" xfId="1" quotePrefix="1" applyFont="1" applyFill="1" applyBorder="1">
      <alignment vertical="center"/>
    </xf>
    <xf numFmtId="38" fontId="0" fillId="0" borderId="0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3" fillId="0" borderId="2" xfId="1" applyFont="1" applyBorder="1" applyAlignment="1">
      <alignment horizontal="center" vertical="center" wrapText="1"/>
    </xf>
    <xf numFmtId="38" fontId="12" fillId="7" borderId="1" xfId="1" applyFont="1" applyFill="1" applyBorder="1">
      <alignment vertical="center"/>
    </xf>
    <xf numFmtId="0" fontId="3" fillId="8" borderId="21" xfId="0" applyFont="1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4" fontId="3" fillId="0" borderId="10" xfId="1" applyNumberFormat="1" applyFont="1" applyBorder="1" applyAlignment="1">
      <alignment horizontal="center" vertical="center"/>
    </xf>
    <xf numFmtId="14" fontId="3" fillId="0" borderId="1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6F1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11BD-6921-4972-BAC8-8DECD42CF21C}">
  <sheetPr>
    <tabColor theme="8"/>
  </sheetPr>
  <dimension ref="A1:R197"/>
  <sheetViews>
    <sheetView tabSelected="1" workbookViewId="0">
      <selection activeCell="B3" sqref="B3"/>
    </sheetView>
  </sheetViews>
  <sheetFormatPr defaultRowHeight="18.75" x14ac:dyDescent="0.4"/>
  <cols>
    <col min="2" max="2" width="9" style="23"/>
    <col min="3" max="3" width="9" style="24"/>
    <col min="6" max="6" width="10.625" style="47" customWidth="1"/>
    <col min="7" max="7" width="5.625" customWidth="1"/>
    <col min="9" max="9" width="9" style="144" customWidth="1"/>
    <col min="10" max="10" width="9" style="15" customWidth="1"/>
    <col min="11" max="11" width="9" style="20" customWidth="1"/>
    <col min="12" max="12" width="9" style="142"/>
    <col min="13" max="13" width="9" style="145" customWidth="1"/>
    <col min="14" max="14" width="9" style="144" customWidth="1"/>
    <col min="15" max="15" width="9" style="10"/>
  </cols>
  <sheetData>
    <row r="1" spans="1:18" ht="19.5" thickBot="1" x14ac:dyDescent="0.45">
      <c r="A1" s="165" t="s">
        <v>54</v>
      </c>
      <c r="B1" s="165"/>
      <c r="C1" s="165"/>
      <c r="E1" s="162" t="s">
        <v>37</v>
      </c>
      <c r="F1" s="163"/>
      <c r="G1" s="164"/>
      <c r="I1" s="161" t="s">
        <v>53</v>
      </c>
      <c r="M1" s="143"/>
      <c r="P1" s="113"/>
      <c r="Q1" s="114"/>
      <c r="R1" s="113"/>
    </row>
    <row r="2" spans="1:18" x14ac:dyDescent="0.4">
      <c r="B2" s="56" t="s">
        <v>4</v>
      </c>
      <c r="C2" s="57" t="s">
        <v>0</v>
      </c>
      <c r="E2" s="33" t="s">
        <v>25</v>
      </c>
      <c r="F2" s="48">
        <v>10000</v>
      </c>
      <c r="G2" s="17" t="s">
        <v>27</v>
      </c>
      <c r="I2" s="145"/>
      <c r="J2" s="145"/>
      <c r="K2" s="146"/>
      <c r="L2" s="147"/>
      <c r="M2" s="148"/>
      <c r="N2" s="145"/>
      <c r="P2" s="115"/>
      <c r="Q2" s="114"/>
      <c r="R2" s="113"/>
    </row>
    <row r="3" spans="1:18" ht="19.5" thickBot="1" x14ac:dyDescent="0.45">
      <c r="B3" s="32">
        <v>4</v>
      </c>
      <c r="C3" s="25">
        <v>3500</v>
      </c>
      <c r="D3" s="16" t="s">
        <v>29</v>
      </c>
      <c r="E3" s="34" t="s">
        <v>28</v>
      </c>
      <c r="F3" s="49">
        <f>VLOOKUP(B3,月会費!A2:B13,2,FALSE)</f>
        <v>12000</v>
      </c>
      <c r="G3" s="18" t="s">
        <v>27</v>
      </c>
      <c r="I3" s="145"/>
      <c r="J3" s="145"/>
      <c r="K3" s="146"/>
      <c r="L3" s="147"/>
      <c r="M3" s="148"/>
      <c r="N3" s="145"/>
    </row>
    <row r="4" spans="1:18" ht="19.5" thickBot="1" x14ac:dyDescent="0.45">
      <c r="B4" s="117" t="s">
        <v>34</v>
      </c>
      <c r="E4" s="37" t="s">
        <v>26</v>
      </c>
      <c r="F4" s="50">
        <f>DGET(保険料!$D$5:$F$197,保険料!F5,B2:C3)</f>
        <v>22995</v>
      </c>
      <c r="G4" s="38" t="s">
        <v>27</v>
      </c>
      <c r="I4" s="14"/>
      <c r="J4" s="157"/>
      <c r="L4" s="27"/>
      <c r="M4" s="13"/>
      <c r="N4" s="13"/>
    </row>
    <row r="5" spans="1:18" ht="19.5" thickBot="1" x14ac:dyDescent="0.45">
      <c r="E5" s="36" t="s">
        <v>31</v>
      </c>
      <c r="F5" s="51">
        <f>SUM(F2:F4)</f>
        <v>44995</v>
      </c>
      <c r="G5" s="35" t="s">
        <v>32</v>
      </c>
      <c r="I5" s="149"/>
      <c r="J5" s="150"/>
      <c r="L5" s="151"/>
      <c r="M5" s="152"/>
      <c r="N5" s="149"/>
    </row>
    <row r="6" spans="1:18" x14ac:dyDescent="0.4">
      <c r="I6" s="153"/>
      <c r="L6" s="154"/>
      <c r="M6" s="155"/>
    </row>
    <row r="7" spans="1:18" x14ac:dyDescent="0.4">
      <c r="E7" s="84"/>
      <c r="F7" s="85"/>
      <c r="G7" s="85"/>
      <c r="L7" s="154"/>
      <c r="M7" s="155"/>
    </row>
    <row r="8" spans="1:18" x14ac:dyDescent="0.4">
      <c r="E8" s="84"/>
      <c r="F8" s="85"/>
      <c r="G8" s="85"/>
      <c r="L8" s="154"/>
      <c r="M8" s="155"/>
    </row>
    <row r="9" spans="1:18" x14ac:dyDescent="0.4">
      <c r="E9" s="84"/>
      <c r="F9" s="85"/>
      <c r="G9" s="85"/>
      <c r="L9" s="154"/>
      <c r="M9" s="155"/>
    </row>
    <row r="10" spans="1:18" x14ac:dyDescent="0.4">
      <c r="E10" s="85"/>
      <c r="F10" s="85"/>
      <c r="G10" s="85"/>
      <c r="L10" s="154"/>
      <c r="M10" s="155"/>
    </row>
    <row r="11" spans="1:18" x14ac:dyDescent="0.4">
      <c r="E11" s="85"/>
      <c r="F11" s="85"/>
      <c r="G11" s="85"/>
      <c r="L11" s="154"/>
      <c r="M11" s="155"/>
    </row>
    <row r="12" spans="1:18" x14ac:dyDescent="0.4">
      <c r="L12" s="154"/>
      <c r="M12" s="155"/>
    </row>
    <row r="13" spans="1:18" x14ac:dyDescent="0.4">
      <c r="L13" s="154"/>
      <c r="M13" s="155"/>
    </row>
    <row r="14" spans="1:18" x14ac:dyDescent="0.4">
      <c r="L14" s="154"/>
      <c r="M14" s="155"/>
    </row>
    <row r="15" spans="1:18" x14ac:dyDescent="0.4">
      <c r="L15" s="154"/>
      <c r="M15" s="155"/>
    </row>
    <row r="16" spans="1:18" x14ac:dyDescent="0.4">
      <c r="L16" s="154"/>
      <c r="M16" s="155"/>
    </row>
    <row r="17" spans="11:14" x14ac:dyDescent="0.4">
      <c r="L17" s="154"/>
      <c r="M17" s="155"/>
    </row>
    <row r="18" spans="11:14" x14ac:dyDescent="0.4">
      <c r="L18" s="154"/>
      <c r="M18" s="155"/>
    </row>
    <row r="19" spans="11:14" x14ac:dyDescent="0.4">
      <c r="L19" s="154"/>
      <c r="M19" s="155"/>
    </row>
    <row r="20" spans="11:14" x14ac:dyDescent="0.4">
      <c r="L20" s="154"/>
      <c r="M20" s="155"/>
    </row>
    <row r="21" spans="11:14" x14ac:dyDescent="0.4">
      <c r="L21" s="154"/>
      <c r="M21" s="155"/>
    </row>
    <row r="22" spans="11:14" x14ac:dyDescent="0.4">
      <c r="K22" s="146"/>
      <c r="L22" s="154"/>
      <c r="M22" s="155"/>
      <c r="N22" s="156"/>
    </row>
    <row r="23" spans="11:14" x14ac:dyDescent="0.4">
      <c r="K23" s="146"/>
      <c r="L23" s="154"/>
      <c r="M23" s="155"/>
      <c r="N23" s="156"/>
    </row>
    <row r="24" spans="11:14" x14ac:dyDescent="0.4">
      <c r="K24" s="146"/>
      <c r="L24" s="154"/>
      <c r="M24" s="155"/>
      <c r="N24" s="156"/>
    </row>
    <row r="25" spans="11:14" x14ac:dyDescent="0.4">
      <c r="K25" s="146"/>
      <c r="L25" s="154"/>
      <c r="M25" s="155"/>
      <c r="N25" s="156"/>
    </row>
    <row r="26" spans="11:14" x14ac:dyDescent="0.4">
      <c r="K26" s="146"/>
      <c r="L26" s="154"/>
      <c r="M26" s="155"/>
      <c r="N26" s="156"/>
    </row>
    <row r="27" spans="11:14" x14ac:dyDescent="0.4">
      <c r="K27" s="146"/>
      <c r="L27" s="154"/>
      <c r="M27" s="155"/>
      <c r="N27" s="156"/>
    </row>
    <row r="28" spans="11:14" x14ac:dyDescent="0.4">
      <c r="K28" s="146"/>
      <c r="L28" s="154"/>
      <c r="M28" s="155"/>
      <c r="N28" s="156"/>
    </row>
    <row r="29" spans="11:14" x14ac:dyDescent="0.4">
      <c r="K29" s="146"/>
      <c r="L29" s="154"/>
      <c r="M29" s="155"/>
      <c r="N29" s="156"/>
    </row>
    <row r="30" spans="11:14" x14ac:dyDescent="0.4">
      <c r="K30" s="146"/>
      <c r="L30" s="154"/>
      <c r="M30" s="155"/>
      <c r="N30" s="156"/>
    </row>
    <row r="31" spans="11:14" x14ac:dyDescent="0.4">
      <c r="K31" s="146"/>
      <c r="L31" s="154"/>
      <c r="M31" s="155"/>
      <c r="N31" s="156"/>
    </row>
    <row r="32" spans="11:14" x14ac:dyDescent="0.4">
      <c r="K32" s="146"/>
      <c r="L32" s="154"/>
      <c r="M32" s="155"/>
      <c r="N32" s="156"/>
    </row>
    <row r="33" spans="11:14" x14ac:dyDescent="0.4">
      <c r="K33" s="146"/>
      <c r="L33" s="154"/>
      <c r="M33" s="155"/>
      <c r="N33" s="156"/>
    </row>
    <row r="34" spans="11:14" x14ac:dyDescent="0.4">
      <c r="K34" s="146"/>
      <c r="L34" s="154"/>
      <c r="M34" s="155"/>
      <c r="N34" s="156"/>
    </row>
    <row r="35" spans="11:14" x14ac:dyDescent="0.4">
      <c r="K35" s="146"/>
      <c r="L35" s="154"/>
      <c r="M35" s="155"/>
      <c r="N35" s="156"/>
    </row>
    <row r="36" spans="11:14" x14ac:dyDescent="0.4">
      <c r="K36" s="146"/>
      <c r="L36" s="154"/>
      <c r="M36" s="155"/>
      <c r="N36" s="156"/>
    </row>
    <row r="37" spans="11:14" x14ac:dyDescent="0.4">
      <c r="K37" s="146"/>
      <c r="L37" s="154"/>
      <c r="M37" s="155"/>
      <c r="N37" s="156"/>
    </row>
    <row r="38" spans="11:14" x14ac:dyDescent="0.4">
      <c r="K38" s="146"/>
      <c r="L38" s="154"/>
      <c r="M38" s="155"/>
      <c r="N38" s="156"/>
    </row>
    <row r="39" spans="11:14" x14ac:dyDescent="0.4">
      <c r="K39" s="146"/>
      <c r="L39" s="154"/>
      <c r="M39" s="155"/>
      <c r="N39" s="156"/>
    </row>
    <row r="40" spans="11:14" x14ac:dyDescent="0.4">
      <c r="K40" s="146"/>
      <c r="L40" s="154"/>
      <c r="M40" s="155"/>
      <c r="N40" s="156"/>
    </row>
    <row r="41" spans="11:14" x14ac:dyDescent="0.4">
      <c r="K41" s="146"/>
      <c r="L41" s="154"/>
      <c r="M41" s="155"/>
      <c r="N41" s="156"/>
    </row>
    <row r="42" spans="11:14" x14ac:dyDescent="0.4">
      <c r="K42" s="146"/>
      <c r="L42" s="154"/>
      <c r="M42" s="155"/>
      <c r="N42" s="156"/>
    </row>
    <row r="43" spans="11:14" x14ac:dyDescent="0.4">
      <c r="K43" s="146"/>
      <c r="L43" s="154"/>
      <c r="M43" s="155"/>
      <c r="N43" s="156"/>
    </row>
    <row r="44" spans="11:14" x14ac:dyDescent="0.4">
      <c r="K44" s="146"/>
      <c r="L44" s="154"/>
      <c r="M44" s="155"/>
      <c r="N44" s="156"/>
    </row>
    <row r="45" spans="11:14" x14ac:dyDescent="0.4">
      <c r="K45" s="146"/>
      <c r="L45" s="154"/>
      <c r="M45" s="155"/>
      <c r="N45" s="156"/>
    </row>
    <row r="46" spans="11:14" x14ac:dyDescent="0.4">
      <c r="K46" s="146"/>
      <c r="L46" s="154"/>
      <c r="M46" s="155"/>
      <c r="N46" s="156"/>
    </row>
    <row r="47" spans="11:14" x14ac:dyDescent="0.4">
      <c r="K47" s="146"/>
      <c r="L47" s="154"/>
      <c r="M47" s="155"/>
      <c r="N47" s="156"/>
    </row>
    <row r="48" spans="11:14" x14ac:dyDescent="0.4">
      <c r="K48" s="146"/>
      <c r="L48" s="154"/>
      <c r="M48" s="155"/>
      <c r="N48" s="156"/>
    </row>
    <row r="49" spans="11:14" x14ac:dyDescent="0.4">
      <c r="K49" s="146"/>
      <c r="L49" s="154"/>
      <c r="M49" s="155"/>
      <c r="N49" s="156"/>
    </row>
    <row r="50" spans="11:14" x14ac:dyDescent="0.4">
      <c r="K50" s="146"/>
      <c r="L50" s="154"/>
      <c r="M50" s="155"/>
      <c r="N50" s="156"/>
    </row>
    <row r="51" spans="11:14" x14ac:dyDescent="0.4">
      <c r="K51" s="146"/>
      <c r="L51" s="154"/>
      <c r="M51" s="155"/>
      <c r="N51" s="156"/>
    </row>
    <row r="52" spans="11:14" x14ac:dyDescent="0.4">
      <c r="K52" s="146"/>
      <c r="L52" s="154"/>
      <c r="M52" s="155"/>
      <c r="N52" s="156"/>
    </row>
    <row r="53" spans="11:14" x14ac:dyDescent="0.4">
      <c r="K53" s="146"/>
      <c r="L53" s="154"/>
      <c r="M53" s="155"/>
      <c r="N53" s="156"/>
    </row>
    <row r="54" spans="11:14" x14ac:dyDescent="0.4">
      <c r="K54" s="146"/>
      <c r="L54" s="154"/>
      <c r="M54" s="155"/>
    </row>
    <row r="55" spans="11:14" x14ac:dyDescent="0.4">
      <c r="K55" s="146"/>
      <c r="L55" s="154"/>
      <c r="M55" s="155"/>
    </row>
    <row r="56" spans="11:14" x14ac:dyDescent="0.4">
      <c r="K56" s="146"/>
      <c r="L56" s="154"/>
      <c r="M56" s="155"/>
    </row>
    <row r="57" spans="11:14" x14ac:dyDescent="0.4">
      <c r="K57" s="146"/>
      <c r="L57" s="154"/>
      <c r="M57" s="155"/>
    </row>
    <row r="58" spans="11:14" x14ac:dyDescent="0.4">
      <c r="K58" s="146"/>
      <c r="L58" s="154"/>
      <c r="M58" s="155"/>
    </row>
    <row r="59" spans="11:14" x14ac:dyDescent="0.4">
      <c r="K59" s="146"/>
      <c r="L59" s="154"/>
      <c r="M59" s="155"/>
    </row>
    <row r="60" spans="11:14" x14ac:dyDescent="0.4">
      <c r="K60" s="146"/>
      <c r="L60" s="154"/>
      <c r="M60" s="155"/>
    </row>
    <row r="61" spans="11:14" x14ac:dyDescent="0.4">
      <c r="K61" s="146"/>
      <c r="L61" s="154"/>
      <c r="M61" s="155"/>
    </row>
    <row r="62" spans="11:14" x14ac:dyDescent="0.4">
      <c r="K62" s="146"/>
      <c r="L62" s="154"/>
      <c r="M62" s="155"/>
    </row>
    <row r="63" spans="11:14" x14ac:dyDescent="0.4">
      <c r="K63" s="146"/>
      <c r="L63" s="154"/>
      <c r="M63" s="155"/>
    </row>
    <row r="64" spans="11:14" x14ac:dyDescent="0.4">
      <c r="K64" s="146"/>
      <c r="L64" s="154"/>
      <c r="M64" s="155"/>
    </row>
    <row r="65" spans="11:13" x14ac:dyDescent="0.4">
      <c r="K65" s="146"/>
      <c r="L65" s="154"/>
      <c r="M65" s="155"/>
    </row>
    <row r="66" spans="11:13" x14ac:dyDescent="0.4">
      <c r="K66" s="146"/>
      <c r="L66" s="154"/>
      <c r="M66" s="155"/>
    </row>
    <row r="67" spans="11:13" x14ac:dyDescent="0.4">
      <c r="K67" s="146"/>
      <c r="L67" s="154"/>
      <c r="M67" s="155"/>
    </row>
    <row r="68" spans="11:13" x14ac:dyDescent="0.4">
      <c r="K68" s="146"/>
      <c r="L68" s="154"/>
      <c r="M68" s="155"/>
    </row>
    <row r="69" spans="11:13" x14ac:dyDescent="0.4">
      <c r="K69" s="146"/>
      <c r="L69" s="154"/>
      <c r="M69" s="155"/>
    </row>
    <row r="70" spans="11:13" x14ac:dyDescent="0.4">
      <c r="K70" s="146"/>
      <c r="L70" s="154"/>
      <c r="M70" s="155"/>
    </row>
    <row r="71" spans="11:13" x14ac:dyDescent="0.4">
      <c r="K71" s="146"/>
      <c r="L71" s="154"/>
      <c r="M71" s="155"/>
    </row>
    <row r="72" spans="11:13" x14ac:dyDescent="0.4">
      <c r="K72" s="146"/>
      <c r="L72" s="154"/>
      <c r="M72" s="155"/>
    </row>
    <row r="73" spans="11:13" x14ac:dyDescent="0.4">
      <c r="K73" s="146"/>
      <c r="L73" s="154"/>
      <c r="M73" s="155"/>
    </row>
    <row r="74" spans="11:13" x14ac:dyDescent="0.4">
      <c r="K74" s="146"/>
      <c r="L74" s="154"/>
      <c r="M74" s="155"/>
    </row>
    <row r="75" spans="11:13" x14ac:dyDescent="0.4">
      <c r="K75" s="146"/>
      <c r="L75" s="154"/>
      <c r="M75" s="155"/>
    </row>
    <row r="76" spans="11:13" x14ac:dyDescent="0.4">
      <c r="K76" s="146"/>
      <c r="L76" s="154"/>
      <c r="M76" s="155"/>
    </row>
    <row r="77" spans="11:13" x14ac:dyDescent="0.4">
      <c r="K77" s="146"/>
      <c r="L77" s="154"/>
      <c r="M77" s="155"/>
    </row>
    <row r="78" spans="11:13" x14ac:dyDescent="0.4">
      <c r="K78" s="146"/>
      <c r="L78" s="154"/>
      <c r="M78" s="155"/>
    </row>
    <row r="79" spans="11:13" x14ac:dyDescent="0.4">
      <c r="K79" s="146"/>
      <c r="L79" s="154"/>
      <c r="M79" s="155"/>
    </row>
    <row r="80" spans="11:13" x14ac:dyDescent="0.4">
      <c r="K80" s="146"/>
      <c r="L80" s="154"/>
      <c r="M80" s="155"/>
    </row>
    <row r="81" spans="11:13" x14ac:dyDescent="0.4">
      <c r="K81" s="146"/>
      <c r="L81" s="154"/>
      <c r="M81" s="155"/>
    </row>
    <row r="82" spans="11:13" x14ac:dyDescent="0.4">
      <c r="K82" s="146"/>
      <c r="L82" s="154"/>
      <c r="M82" s="155"/>
    </row>
    <row r="83" spans="11:13" x14ac:dyDescent="0.4">
      <c r="K83" s="146"/>
      <c r="L83" s="154"/>
      <c r="M83" s="155"/>
    </row>
    <row r="84" spans="11:13" x14ac:dyDescent="0.4">
      <c r="K84" s="146"/>
      <c r="L84" s="154"/>
      <c r="M84" s="155"/>
    </row>
    <row r="85" spans="11:13" x14ac:dyDescent="0.4">
      <c r="K85" s="146"/>
      <c r="L85" s="154"/>
      <c r="M85" s="155"/>
    </row>
    <row r="86" spans="11:13" x14ac:dyDescent="0.4">
      <c r="K86" s="146"/>
      <c r="L86" s="154"/>
      <c r="M86" s="155"/>
    </row>
    <row r="87" spans="11:13" x14ac:dyDescent="0.4">
      <c r="K87" s="146"/>
      <c r="L87" s="154"/>
      <c r="M87" s="155"/>
    </row>
    <row r="88" spans="11:13" x14ac:dyDescent="0.4">
      <c r="K88" s="146"/>
      <c r="L88" s="154"/>
      <c r="M88" s="155"/>
    </row>
    <row r="89" spans="11:13" x14ac:dyDescent="0.4">
      <c r="K89" s="146"/>
      <c r="L89" s="154"/>
      <c r="M89" s="155"/>
    </row>
    <row r="90" spans="11:13" x14ac:dyDescent="0.4">
      <c r="K90" s="146"/>
      <c r="L90" s="154"/>
      <c r="M90" s="155"/>
    </row>
    <row r="91" spans="11:13" x14ac:dyDescent="0.4">
      <c r="K91" s="146"/>
      <c r="L91" s="154"/>
      <c r="M91" s="155"/>
    </row>
    <row r="92" spans="11:13" x14ac:dyDescent="0.4">
      <c r="K92" s="146"/>
      <c r="L92" s="154"/>
      <c r="M92" s="155"/>
    </row>
    <row r="93" spans="11:13" x14ac:dyDescent="0.4">
      <c r="K93" s="146"/>
      <c r="L93" s="154"/>
      <c r="M93" s="155"/>
    </row>
    <row r="94" spans="11:13" x14ac:dyDescent="0.4">
      <c r="K94" s="146"/>
      <c r="L94" s="154"/>
      <c r="M94" s="155"/>
    </row>
    <row r="95" spans="11:13" x14ac:dyDescent="0.4">
      <c r="K95" s="146"/>
      <c r="L95" s="154"/>
      <c r="M95" s="155"/>
    </row>
    <row r="96" spans="11:13" x14ac:dyDescent="0.4">
      <c r="K96" s="146"/>
      <c r="L96" s="154"/>
      <c r="M96" s="155"/>
    </row>
    <row r="97" spans="11:13" x14ac:dyDescent="0.4">
      <c r="K97" s="146"/>
      <c r="L97" s="154"/>
      <c r="M97" s="155"/>
    </row>
    <row r="98" spans="11:13" x14ac:dyDescent="0.4">
      <c r="K98" s="146"/>
      <c r="L98" s="154"/>
      <c r="M98" s="155"/>
    </row>
    <row r="99" spans="11:13" x14ac:dyDescent="0.4">
      <c r="K99" s="146"/>
      <c r="L99" s="154"/>
      <c r="M99" s="155"/>
    </row>
    <row r="100" spans="11:13" x14ac:dyDescent="0.4">
      <c r="K100" s="146"/>
      <c r="L100" s="154"/>
      <c r="M100" s="155"/>
    </row>
    <row r="101" spans="11:13" x14ac:dyDescent="0.4">
      <c r="K101" s="146"/>
      <c r="L101" s="154"/>
      <c r="M101" s="155"/>
    </row>
    <row r="102" spans="11:13" x14ac:dyDescent="0.4">
      <c r="K102" s="146"/>
      <c r="L102" s="154"/>
      <c r="M102" s="155"/>
    </row>
    <row r="103" spans="11:13" x14ac:dyDescent="0.4">
      <c r="K103" s="146"/>
      <c r="L103" s="154"/>
      <c r="M103" s="155"/>
    </row>
    <row r="104" spans="11:13" x14ac:dyDescent="0.4">
      <c r="K104" s="146"/>
      <c r="L104" s="154"/>
      <c r="M104" s="155"/>
    </row>
    <row r="105" spans="11:13" x14ac:dyDescent="0.4">
      <c r="K105" s="146"/>
      <c r="L105" s="154"/>
      <c r="M105" s="155"/>
    </row>
    <row r="106" spans="11:13" x14ac:dyDescent="0.4">
      <c r="K106" s="146"/>
      <c r="L106" s="154"/>
      <c r="M106" s="155"/>
    </row>
    <row r="107" spans="11:13" x14ac:dyDescent="0.4">
      <c r="K107" s="146"/>
      <c r="L107" s="154"/>
      <c r="M107" s="155"/>
    </row>
    <row r="108" spans="11:13" x14ac:dyDescent="0.4">
      <c r="K108" s="146"/>
      <c r="L108" s="154"/>
      <c r="M108" s="155"/>
    </row>
    <row r="109" spans="11:13" x14ac:dyDescent="0.4">
      <c r="K109" s="146"/>
      <c r="L109" s="154"/>
      <c r="M109" s="155"/>
    </row>
    <row r="110" spans="11:13" x14ac:dyDescent="0.4">
      <c r="K110" s="146"/>
      <c r="L110" s="154"/>
      <c r="M110" s="155"/>
    </row>
    <row r="111" spans="11:13" x14ac:dyDescent="0.4">
      <c r="K111" s="146"/>
      <c r="L111" s="154"/>
      <c r="M111" s="155"/>
    </row>
    <row r="112" spans="11:13" x14ac:dyDescent="0.4">
      <c r="K112" s="146"/>
      <c r="L112" s="154"/>
      <c r="M112" s="155"/>
    </row>
    <row r="113" spans="11:13" x14ac:dyDescent="0.4">
      <c r="K113" s="146"/>
      <c r="L113" s="154"/>
      <c r="M113" s="155"/>
    </row>
    <row r="114" spans="11:13" x14ac:dyDescent="0.4">
      <c r="K114" s="146"/>
      <c r="L114" s="154"/>
      <c r="M114" s="155"/>
    </row>
    <row r="115" spans="11:13" x14ac:dyDescent="0.4">
      <c r="K115" s="146"/>
      <c r="L115" s="154"/>
      <c r="M115" s="155"/>
    </row>
    <row r="116" spans="11:13" x14ac:dyDescent="0.4">
      <c r="K116" s="146"/>
      <c r="L116" s="154"/>
      <c r="M116" s="155"/>
    </row>
    <row r="117" spans="11:13" x14ac:dyDescent="0.4">
      <c r="K117" s="146"/>
      <c r="L117" s="154"/>
      <c r="M117" s="155"/>
    </row>
    <row r="118" spans="11:13" x14ac:dyDescent="0.4">
      <c r="K118" s="146"/>
      <c r="L118" s="154"/>
      <c r="M118" s="155"/>
    </row>
    <row r="119" spans="11:13" x14ac:dyDescent="0.4">
      <c r="K119" s="146"/>
      <c r="L119" s="154"/>
      <c r="M119" s="155"/>
    </row>
    <row r="120" spans="11:13" x14ac:dyDescent="0.4">
      <c r="K120" s="146"/>
      <c r="L120" s="154"/>
      <c r="M120" s="155"/>
    </row>
    <row r="121" spans="11:13" x14ac:dyDescent="0.4">
      <c r="K121" s="146"/>
      <c r="L121" s="154"/>
      <c r="M121" s="155"/>
    </row>
    <row r="122" spans="11:13" x14ac:dyDescent="0.4">
      <c r="K122" s="146"/>
      <c r="L122" s="154"/>
      <c r="M122" s="155"/>
    </row>
    <row r="123" spans="11:13" x14ac:dyDescent="0.4">
      <c r="K123" s="146"/>
      <c r="L123" s="154"/>
      <c r="M123" s="155"/>
    </row>
    <row r="124" spans="11:13" x14ac:dyDescent="0.4">
      <c r="K124" s="146"/>
      <c r="L124" s="154"/>
      <c r="M124" s="155"/>
    </row>
    <row r="125" spans="11:13" x14ac:dyDescent="0.4">
      <c r="K125" s="146"/>
      <c r="L125" s="154"/>
      <c r="M125" s="155"/>
    </row>
    <row r="126" spans="11:13" x14ac:dyDescent="0.4">
      <c r="K126" s="146"/>
      <c r="L126" s="154"/>
      <c r="M126" s="155"/>
    </row>
    <row r="127" spans="11:13" x14ac:dyDescent="0.4">
      <c r="K127" s="146"/>
      <c r="L127" s="154"/>
      <c r="M127" s="155"/>
    </row>
    <row r="128" spans="11:13" x14ac:dyDescent="0.4">
      <c r="K128" s="146"/>
      <c r="L128" s="154"/>
      <c r="M128" s="155"/>
    </row>
    <row r="129" spans="11:13" x14ac:dyDescent="0.4">
      <c r="K129" s="146"/>
      <c r="L129" s="154"/>
      <c r="M129" s="155"/>
    </row>
    <row r="130" spans="11:13" x14ac:dyDescent="0.4">
      <c r="K130" s="146"/>
      <c r="L130" s="154"/>
      <c r="M130" s="155"/>
    </row>
    <row r="131" spans="11:13" x14ac:dyDescent="0.4">
      <c r="K131" s="146"/>
      <c r="L131" s="154"/>
      <c r="M131" s="155"/>
    </row>
    <row r="132" spans="11:13" x14ac:dyDescent="0.4">
      <c r="K132" s="146"/>
      <c r="L132" s="154"/>
      <c r="M132" s="155"/>
    </row>
    <row r="133" spans="11:13" x14ac:dyDescent="0.4">
      <c r="K133" s="146"/>
      <c r="L133" s="154"/>
      <c r="M133" s="155"/>
    </row>
    <row r="134" spans="11:13" x14ac:dyDescent="0.4">
      <c r="K134" s="146"/>
      <c r="L134" s="154"/>
      <c r="M134" s="155"/>
    </row>
    <row r="135" spans="11:13" x14ac:dyDescent="0.4">
      <c r="K135" s="146"/>
      <c r="L135" s="154"/>
      <c r="M135" s="155"/>
    </row>
    <row r="136" spans="11:13" x14ac:dyDescent="0.4">
      <c r="K136" s="146"/>
      <c r="L136" s="154"/>
      <c r="M136" s="155"/>
    </row>
    <row r="137" spans="11:13" x14ac:dyDescent="0.4">
      <c r="K137" s="146"/>
      <c r="L137" s="154"/>
      <c r="M137" s="155"/>
    </row>
    <row r="138" spans="11:13" x14ac:dyDescent="0.4">
      <c r="K138" s="146"/>
      <c r="L138" s="154"/>
      <c r="M138" s="155"/>
    </row>
    <row r="139" spans="11:13" x14ac:dyDescent="0.4">
      <c r="K139" s="146"/>
      <c r="L139" s="154"/>
      <c r="M139" s="155"/>
    </row>
    <row r="140" spans="11:13" x14ac:dyDescent="0.4">
      <c r="K140" s="146"/>
      <c r="L140" s="154"/>
      <c r="M140" s="155"/>
    </row>
    <row r="141" spans="11:13" x14ac:dyDescent="0.4">
      <c r="K141" s="146"/>
      <c r="L141" s="154"/>
      <c r="M141" s="155"/>
    </row>
    <row r="142" spans="11:13" x14ac:dyDescent="0.4">
      <c r="K142" s="146"/>
      <c r="L142" s="154"/>
      <c r="M142" s="155"/>
    </row>
    <row r="143" spans="11:13" x14ac:dyDescent="0.4">
      <c r="K143" s="146"/>
      <c r="L143" s="154"/>
      <c r="M143" s="155"/>
    </row>
    <row r="144" spans="11:13" x14ac:dyDescent="0.4">
      <c r="K144" s="146"/>
      <c r="L144" s="154"/>
      <c r="M144" s="155"/>
    </row>
    <row r="145" spans="11:13" x14ac:dyDescent="0.4">
      <c r="K145" s="146"/>
      <c r="L145" s="154"/>
      <c r="M145" s="155"/>
    </row>
    <row r="146" spans="11:13" x14ac:dyDescent="0.4">
      <c r="K146" s="146"/>
      <c r="L146" s="154"/>
      <c r="M146" s="155"/>
    </row>
    <row r="147" spans="11:13" x14ac:dyDescent="0.4">
      <c r="K147" s="146"/>
      <c r="L147" s="154"/>
      <c r="M147" s="155"/>
    </row>
    <row r="148" spans="11:13" x14ac:dyDescent="0.4">
      <c r="K148" s="146"/>
      <c r="L148" s="154"/>
      <c r="M148" s="155"/>
    </row>
    <row r="149" spans="11:13" x14ac:dyDescent="0.4">
      <c r="K149" s="146"/>
      <c r="L149" s="154"/>
      <c r="M149" s="155"/>
    </row>
    <row r="150" spans="11:13" x14ac:dyDescent="0.4">
      <c r="K150" s="146"/>
      <c r="L150" s="154"/>
      <c r="M150" s="155"/>
    </row>
    <row r="151" spans="11:13" x14ac:dyDescent="0.4">
      <c r="K151" s="146"/>
      <c r="L151" s="154"/>
      <c r="M151" s="155"/>
    </row>
    <row r="152" spans="11:13" x14ac:dyDescent="0.4">
      <c r="K152" s="146"/>
      <c r="L152" s="154"/>
      <c r="M152" s="155"/>
    </row>
    <row r="153" spans="11:13" x14ac:dyDescent="0.4">
      <c r="K153" s="146"/>
      <c r="L153" s="154"/>
      <c r="M153" s="155"/>
    </row>
    <row r="154" spans="11:13" x14ac:dyDescent="0.4">
      <c r="K154" s="146"/>
      <c r="L154" s="154"/>
      <c r="M154" s="155"/>
    </row>
    <row r="155" spans="11:13" x14ac:dyDescent="0.4">
      <c r="K155" s="146"/>
      <c r="L155" s="154"/>
      <c r="M155" s="155"/>
    </row>
    <row r="156" spans="11:13" x14ac:dyDescent="0.4">
      <c r="K156" s="146"/>
      <c r="L156" s="154"/>
      <c r="M156" s="155"/>
    </row>
    <row r="157" spans="11:13" x14ac:dyDescent="0.4">
      <c r="K157" s="146"/>
      <c r="L157" s="154"/>
      <c r="M157" s="155"/>
    </row>
    <row r="158" spans="11:13" x14ac:dyDescent="0.4">
      <c r="K158" s="146"/>
      <c r="L158" s="154"/>
      <c r="M158" s="155"/>
    </row>
    <row r="159" spans="11:13" x14ac:dyDescent="0.4">
      <c r="K159" s="146"/>
      <c r="L159" s="154"/>
      <c r="M159" s="155"/>
    </row>
    <row r="160" spans="11:13" x14ac:dyDescent="0.4">
      <c r="K160" s="146"/>
      <c r="L160" s="154"/>
      <c r="M160" s="155"/>
    </row>
    <row r="161" spans="11:13" x14ac:dyDescent="0.4">
      <c r="K161" s="146"/>
      <c r="L161" s="154"/>
      <c r="M161" s="155"/>
    </row>
    <row r="162" spans="11:13" x14ac:dyDescent="0.4">
      <c r="K162" s="146"/>
      <c r="L162" s="154"/>
      <c r="M162" s="155"/>
    </row>
    <row r="163" spans="11:13" x14ac:dyDescent="0.4">
      <c r="K163" s="146"/>
      <c r="L163" s="154"/>
      <c r="M163" s="155"/>
    </row>
    <row r="164" spans="11:13" x14ac:dyDescent="0.4">
      <c r="K164" s="146"/>
      <c r="L164" s="154"/>
      <c r="M164" s="155"/>
    </row>
    <row r="165" spans="11:13" x14ac:dyDescent="0.4">
      <c r="K165" s="146"/>
      <c r="L165" s="154"/>
      <c r="M165" s="155"/>
    </row>
    <row r="166" spans="11:13" x14ac:dyDescent="0.4">
      <c r="K166" s="146"/>
      <c r="L166" s="154"/>
      <c r="M166" s="155"/>
    </row>
    <row r="167" spans="11:13" x14ac:dyDescent="0.4">
      <c r="K167" s="146"/>
      <c r="L167" s="154"/>
      <c r="M167" s="155"/>
    </row>
    <row r="168" spans="11:13" x14ac:dyDescent="0.4">
      <c r="K168" s="146"/>
      <c r="L168" s="154"/>
      <c r="M168" s="155"/>
    </row>
    <row r="169" spans="11:13" x14ac:dyDescent="0.4">
      <c r="K169" s="146"/>
      <c r="L169" s="154"/>
      <c r="M169" s="155"/>
    </row>
    <row r="170" spans="11:13" x14ac:dyDescent="0.4">
      <c r="K170" s="146"/>
      <c r="L170" s="154"/>
      <c r="M170" s="155"/>
    </row>
    <row r="171" spans="11:13" x14ac:dyDescent="0.4">
      <c r="K171" s="146"/>
      <c r="L171" s="154"/>
      <c r="M171" s="155"/>
    </row>
    <row r="172" spans="11:13" x14ac:dyDescent="0.4">
      <c r="K172" s="146"/>
      <c r="L172" s="154"/>
      <c r="M172" s="155"/>
    </row>
    <row r="173" spans="11:13" x14ac:dyDescent="0.4">
      <c r="K173" s="146"/>
      <c r="L173" s="154"/>
      <c r="M173" s="155"/>
    </row>
    <row r="174" spans="11:13" x14ac:dyDescent="0.4">
      <c r="K174" s="146"/>
      <c r="L174" s="154"/>
      <c r="M174" s="155"/>
    </row>
    <row r="175" spans="11:13" x14ac:dyDescent="0.4">
      <c r="K175" s="146"/>
      <c r="L175" s="154"/>
      <c r="M175" s="155"/>
    </row>
    <row r="176" spans="11:13" x14ac:dyDescent="0.4">
      <c r="K176" s="146"/>
      <c r="L176" s="154"/>
      <c r="M176" s="155"/>
    </row>
    <row r="177" spans="11:13" x14ac:dyDescent="0.4">
      <c r="K177" s="146"/>
      <c r="L177" s="154"/>
      <c r="M177" s="155"/>
    </row>
    <row r="178" spans="11:13" x14ac:dyDescent="0.4">
      <c r="K178" s="146"/>
      <c r="L178" s="154"/>
      <c r="M178" s="155"/>
    </row>
    <row r="179" spans="11:13" x14ac:dyDescent="0.4">
      <c r="K179" s="146"/>
      <c r="L179" s="154"/>
      <c r="M179" s="155"/>
    </row>
    <row r="180" spans="11:13" x14ac:dyDescent="0.4">
      <c r="K180" s="146"/>
      <c r="L180" s="154"/>
      <c r="M180" s="155"/>
    </row>
    <row r="181" spans="11:13" x14ac:dyDescent="0.4">
      <c r="K181" s="146"/>
      <c r="L181" s="154"/>
      <c r="M181" s="155"/>
    </row>
    <row r="182" spans="11:13" x14ac:dyDescent="0.4">
      <c r="K182" s="146"/>
      <c r="L182" s="154"/>
      <c r="M182" s="155"/>
    </row>
    <row r="183" spans="11:13" x14ac:dyDescent="0.4">
      <c r="K183" s="146"/>
      <c r="L183" s="154"/>
      <c r="M183" s="155"/>
    </row>
    <row r="184" spans="11:13" x14ac:dyDescent="0.4">
      <c r="K184" s="146"/>
      <c r="L184" s="154"/>
      <c r="M184" s="155"/>
    </row>
    <row r="185" spans="11:13" x14ac:dyDescent="0.4">
      <c r="K185" s="146"/>
      <c r="L185" s="154"/>
      <c r="M185" s="155"/>
    </row>
    <row r="186" spans="11:13" x14ac:dyDescent="0.4">
      <c r="K186" s="146"/>
      <c r="L186" s="154"/>
      <c r="M186" s="155"/>
    </row>
    <row r="187" spans="11:13" x14ac:dyDescent="0.4">
      <c r="K187" s="146"/>
      <c r="L187" s="154"/>
      <c r="M187" s="155"/>
    </row>
    <row r="188" spans="11:13" x14ac:dyDescent="0.4">
      <c r="K188" s="146"/>
      <c r="L188" s="154"/>
      <c r="M188" s="155"/>
    </row>
    <row r="189" spans="11:13" x14ac:dyDescent="0.4">
      <c r="K189" s="146"/>
      <c r="L189" s="154"/>
      <c r="M189" s="155"/>
    </row>
    <row r="190" spans="11:13" x14ac:dyDescent="0.4">
      <c r="K190" s="146"/>
      <c r="L190" s="154"/>
      <c r="M190" s="155"/>
    </row>
    <row r="191" spans="11:13" x14ac:dyDescent="0.4">
      <c r="K191" s="146"/>
      <c r="L191" s="154"/>
      <c r="M191" s="155"/>
    </row>
    <row r="192" spans="11:13" x14ac:dyDescent="0.4">
      <c r="K192" s="146"/>
      <c r="L192" s="154"/>
      <c r="M192" s="155"/>
    </row>
    <row r="193" spans="11:13" x14ac:dyDescent="0.4">
      <c r="K193" s="146"/>
      <c r="L193" s="154"/>
      <c r="M193" s="155"/>
    </row>
    <row r="194" spans="11:13" x14ac:dyDescent="0.4">
      <c r="K194" s="146"/>
      <c r="L194" s="154"/>
      <c r="M194" s="155"/>
    </row>
    <row r="195" spans="11:13" x14ac:dyDescent="0.4">
      <c r="K195" s="146"/>
      <c r="L195" s="154"/>
      <c r="M195" s="155"/>
    </row>
    <row r="196" spans="11:13" x14ac:dyDescent="0.4">
      <c r="K196" s="146"/>
      <c r="L196" s="154"/>
      <c r="M196" s="155"/>
    </row>
    <row r="197" spans="11:13" x14ac:dyDescent="0.4">
      <c r="K197" s="146"/>
      <c r="L197" s="154"/>
      <c r="M197" s="155"/>
    </row>
  </sheetData>
  <mergeCells count="2">
    <mergeCell ref="E1:G1"/>
    <mergeCell ref="A1:C1"/>
  </mergeCells>
  <phoneticPr fontId="2"/>
  <pageMargins left="0.7" right="0.7" top="0.75" bottom="0.75" header="0.3" footer="0.3"/>
  <webPublishItems count="1">
    <webPublishItem id="10653" divId="一人親方保険料自動計算 - コピー_10653" sourceType="sheet" destinationFile="C:\Users\user\Desktop\一人親方_保険料自動計算 - コピー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5A53-74A0-457C-91D4-10A54000FF17}">
  <dimension ref="B1:K197"/>
  <sheetViews>
    <sheetView workbookViewId="0">
      <selection activeCell="D20" sqref="D20"/>
    </sheetView>
  </sheetViews>
  <sheetFormatPr defaultRowHeight="18.75" x14ac:dyDescent="0.4"/>
  <cols>
    <col min="2" max="2" width="10.625" style="1" customWidth="1"/>
    <col min="3" max="3" width="5.625" hidden="1" customWidth="1"/>
    <col min="4" max="4" width="10.625" style="120" customWidth="1"/>
    <col min="5" max="5" width="10.625" style="31" customWidth="1"/>
    <col min="6" max="6" width="10.625" style="2" customWidth="1"/>
    <col min="7" max="7" width="10.625" style="11" hidden="1" customWidth="1"/>
  </cols>
  <sheetData>
    <row r="1" spans="2:11" ht="20.25" thickBot="1" x14ac:dyDescent="0.45">
      <c r="B1" s="43" t="s">
        <v>7</v>
      </c>
      <c r="C1" s="10"/>
      <c r="D1" s="19"/>
      <c r="E1" s="26"/>
      <c r="F1" s="42" t="s">
        <v>8</v>
      </c>
      <c r="I1" s="113"/>
      <c r="J1" s="114"/>
      <c r="K1" s="113"/>
    </row>
    <row r="2" spans="2:11" x14ac:dyDescent="0.4">
      <c r="B2" s="12" t="s">
        <v>6</v>
      </c>
      <c r="C2" s="12"/>
      <c r="D2" s="39"/>
      <c r="E2" s="40"/>
      <c r="F2" s="41"/>
      <c r="G2" s="12"/>
      <c r="I2" s="115"/>
      <c r="J2" s="114"/>
      <c r="K2" s="113"/>
    </row>
    <row r="3" spans="2:11" x14ac:dyDescent="0.4">
      <c r="B3" s="12" t="s">
        <v>21</v>
      </c>
      <c r="C3" s="12"/>
      <c r="D3" s="39"/>
      <c r="E3" s="40"/>
      <c r="F3" s="41"/>
      <c r="G3" s="12"/>
    </row>
    <row r="4" spans="2:11" ht="19.5" thickBot="1" x14ac:dyDescent="0.45">
      <c r="B4" s="14"/>
      <c r="C4" s="15"/>
      <c r="D4" s="20"/>
      <c r="E4" s="27"/>
      <c r="F4" s="13"/>
      <c r="G4" s="13" t="s">
        <v>30</v>
      </c>
    </row>
    <row r="5" spans="2:11" ht="19.5" thickBot="1" x14ac:dyDescent="0.45">
      <c r="B5" s="58" t="s">
        <v>1</v>
      </c>
      <c r="C5" s="158" t="s">
        <v>2</v>
      </c>
      <c r="D5" s="75" t="s">
        <v>4</v>
      </c>
      <c r="E5" s="73" t="s">
        <v>0</v>
      </c>
      <c r="F5" s="74" t="s">
        <v>26</v>
      </c>
      <c r="G5" s="66" t="s">
        <v>26</v>
      </c>
    </row>
    <row r="6" spans="2:11" x14ac:dyDescent="0.4">
      <c r="B6" s="78">
        <v>1277500</v>
      </c>
      <c r="C6" s="76">
        <v>1.7999999999999999E-2</v>
      </c>
      <c r="D6" s="52">
        <v>4</v>
      </c>
      <c r="E6" s="28">
        <v>3500</v>
      </c>
      <c r="F6" s="67">
        <v>22995</v>
      </c>
      <c r="G6" s="59">
        <f t="shared" ref="G6:G21" si="0">INT(B6*0.018/12*12)</f>
        <v>22995</v>
      </c>
    </row>
    <row r="7" spans="2:11" x14ac:dyDescent="0.4">
      <c r="B7" s="79">
        <v>1460000</v>
      </c>
      <c r="C7" s="77">
        <v>1.7999999999999999E-2</v>
      </c>
      <c r="D7" s="53">
        <v>4</v>
      </c>
      <c r="E7" s="29">
        <v>4000</v>
      </c>
      <c r="F7" s="68">
        <v>26280</v>
      </c>
      <c r="G7" s="60">
        <f t="shared" si="0"/>
        <v>26280</v>
      </c>
    </row>
    <row r="8" spans="2:11" x14ac:dyDescent="0.4">
      <c r="B8" s="79">
        <v>1825000</v>
      </c>
      <c r="C8" s="77">
        <v>1.7999999999999999E-2</v>
      </c>
      <c r="D8" s="53">
        <v>4</v>
      </c>
      <c r="E8" s="29">
        <v>5000</v>
      </c>
      <c r="F8" s="68">
        <v>32850</v>
      </c>
      <c r="G8" s="60">
        <f t="shared" si="0"/>
        <v>32850</v>
      </c>
    </row>
    <row r="9" spans="2:11" x14ac:dyDescent="0.4">
      <c r="B9" s="79">
        <v>2190000</v>
      </c>
      <c r="C9" s="77">
        <v>1.7999999999999999E-2</v>
      </c>
      <c r="D9" s="53">
        <v>4</v>
      </c>
      <c r="E9" s="29">
        <v>6000</v>
      </c>
      <c r="F9" s="68">
        <v>39420</v>
      </c>
      <c r="G9" s="60">
        <f t="shared" si="0"/>
        <v>39420</v>
      </c>
    </row>
    <row r="10" spans="2:11" x14ac:dyDescent="0.4">
      <c r="B10" s="79">
        <v>2555000</v>
      </c>
      <c r="C10" s="77">
        <v>1.7999999999999999E-2</v>
      </c>
      <c r="D10" s="53">
        <v>4</v>
      </c>
      <c r="E10" s="29">
        <v>7000</v>
      </c>
      <c r="F10" s="68">
        <v>45990</v>
      </c>
      <c r="G10" s="60">
        <f t="shared" si="0"/>
        <v>45990</v>
      </c>
    </row>
    <row r="11" spans="2:11" x14ac:dyDescent="0.4">
      <c r="B11" s="79">
        <v>2920000</v>
      </c>
      <c r="C11" s="77">
        <v>1.7999999999999999E-2</v>
      </c>
      <c r="D11" s="53">
        <v>4</v>
      </c>
      <c r="E11" s="29">
        <v>8000</v>
      </c>
      <c r="F11" s="68">
        <v>52560</v>
      </c>
      <c r="G11" s="60">
        <f t="shared" si="0"/>
        <v>52560</v>
      </c>
    </row>
    <row r="12" spans="2:11" x14ac:dyDescent="0.4">
      <c r="B12" s="79">
        <v>3285000</v>
      </c>
      <c r="C12" s="77">
        <v>1.7999999999999999E-2</v>
      </c>
      <c r="D12" s="53">
        <v>4</v>
      </c>
      <c r="E12" s="29">
        <v>9000</v>
      </c>
      <c r="F12" s="68">
        <v>59130</v>
      </c>
      <c r="G12" s="60">
        <f t="shared" si="0"/>
        <v>59130</v>
      </c>
    </row>
    <row r="13" spans="2:11" x14ac:dyDescent="0.4">
      <c r="B13" s="79">
        <v>3650000</v>
      </c>
      <c r="C13" s="77">
        <v>1.7999999999999999E-2</v>
      </c>
      <c r="D13" s="53">
        <v>4</v>
      </c>
      <c r="E13" s="29">
        <v>10000</v>
      </c>
      <c r="F13" s="68">
        <v>65700</v>
      </c>
      <c r="G13" s="60">
        <f t="shared" si="0"/>
        <v>65700</v>
      </c>
    </row>
    <row r="14" spans="2:11" x14ac:dyDescent="0.4">
      <c r="B14" s="79">
        <v>4380000</v>
      </c>
      <c r="C14" s="77">
        <v>1.7999999999999999E-2</v>
      </c>
      <c r="D14" s="53">
        <v>4</v>
      </c>
      <c r="E14" s="29">
        <v>12000</v>
      </c>
      <c r="F14" s="68">
        <v>78840</v>
      </c>
      <c r="G14" s="60">
        <f t="shared" si="0"/>
        <v>78840</v>
      </c>
    </row>
    <row r="15" spans="2:11" x14ac:dyDescent="0.4">
      <c r="B15" s="79">
        <v>5110000</v>
      </c>
      <c r="C15" s="77">
        <v>1.7999999999999999E-2</v>
      </c>
      <c r="D15" s="53">
        <v>4</v>
      </c>
      <c r="E15" s="29">
        <v>14000</v>
      </c>
      <c r="F15" s="68">
        <v>91980</v>
      </c>
      <c r="G15" s="60">
        <f t="shared" si="0"/>
        <v>91980</v>
      </c>
    </row>
    <row r="16" spans="2:11" x14ac:dyDescent="0.4">
      <c r="B16" s="79">
        <v>5840000</v>
      </c>
      <c r="C16" s="77">
        <v>1.7999999999999999E-2</v>
      </c>
      <c r="D16" s="53">
        <v>4</v>
      </c>
      <c r="E16" s="29">
        <v>16000</v>
      </c>
      <c r="F16" s="68">
        <v>105120</v>
      </c>
      <c r="G16" s="60">
        <f t="shared" si="0"/>
        <v>105120</v>
      </c>
    </row>
    <row r="17" spans="2:7" x14ac:dyDescent="0.4">
      <c r="B17" s="79">
        <v>6570000</v>
      </c>
      <c r="C17" s="77">
        <v>1.7999999999999999E-2</v>
      </c>
      <c r="D17" s="53">
        <v>4</v>
      </c>
      <c r="E17" s="29">
        <v>18000</v>
      </c>
      <c r="F17" s="68">
        <v>118260</v>
      </c>
      <c r="G17" s="60">
        <f t="shared" si="0"/>
        <v>118260</v>
      </c>
    </row>
    <row r="18" spans="2:7" x14ac:dyDescent="0.4">
      <c r="B18" s="79">
        <v>7300000</v>
      </c>
      <c r="C18" s="77">
        <v>1.7999999999999999E-2</v>
      </c>
      <c r="D18" s="53">
        <v>4</v>
      </c>
      <c r="E18" s="29">
        <v>20000</v>
      </c>
      <c r="F18" s="68">
        <v>131400</v>
      </c>
      <c r="G18" s="60">
        <f t="shared" si="0"/>
        <v>131400</v>
      </c>
    </row>
    <row r="19" spans="2:7" x14ac:dyDescent="0.4">
      <c r="B19" s="79">
        <v>8030000</v>
      </c>
      <c r="C19" s="77">
        <v>1.7999999999999999E-2</v>
      </c>
      <c r="D19" s="53">
        <v>4</v>
      </c>
      <c r="E19" s="29">
        <v>22000</v>
      </c>
      <c r="F19" s="68">
        <v>144540</v>
      </c>
      <c r="G19" s="60">
        <f t="shared" si="0"/>
        <v>144540</v>
      </c>
    </row>
    <row r="20" spans="2:7" x14ac:dyDescent="0.4">
      <c r="B20" s="79">
        <v>8760000</v>
      </c>
      <c r="C20" s="77">
        <v>1.7999999999999999E-2</v>
      </c>
      <c r="D20" s="53">
        <v>4</v>
      </c>
      <c r="E20" s="29">
        <v>24000</v>
      </c>
      <c r="F20" s="68">
        <v>157680</v>
      </c>
      <c r="G20" s="60">
        <f t="shared" si="0"/>
        <v>157680</v>
      </c>
    </row>
    <row r="21" spans="2:7" ht="19.5" thickBot="1" x14ac:dyDescent="0.45">
      <c r="B21" s="80">
        <v>9125000</v>
      </c>
      <c r="C21" s="82">
        <v>1.7999999999999999E-2</v>
      </c>
      <c r="D21" s="54">
        <v>4</v>
      </c>
      <c r="E21" s="30">
        <v>25000</v>
      </c>
      <c r="F21" s="71">
        <v>164250</v>
      </c>
      <c r="G21" s="61">
        <f t="shared" si="0"/>
        <v>164250</v>
      </c>
    </row>
    <row r="22" spans="2:7" x14ac:dyDescent="0.4">
      <c r="D22" s="45">
        <v>5</v>
      </c>
      <c r="E22" s="46">
        <v>3500</v>
      </c>
      <c r="F22" s="70">
        <v>21078</v>
      </c>
      <c r="G22" s="83">
        <f t="shared" ref="G22:G37" si="1">INT(B6*0.018/12*11)</f>
        <v>21078</v>
      </c>
    </row>
    <row r="23" spans="2:7" x14ac:dyDescent="0.4">
      <c r="D23" s="21">
        <v>5</v>
      </c>
      <c r="E23" s="29">
        <v>4000</v>
      </c>
      <c r="F23" s="68">
        <v>24090</v>
      </c>
      <c r="G23" s="62">
        <f t="shared" si="1"/>
        <v>24090</v>
      </c>
    </row>
    <row r="24" spans="2:7" x14ac:dyDescent="0.4">
      <c r="D24" s="21">
        <v>5</v>
      </c>
      <c r="E24" s="29">
        <v>5000</v>
      </c>
      <c r="F24" s="68">
        <v>30112</v>
      </c>
      <c r="G24" s="62">
        <f t="shared" si="1"/>
        <v>30112</v>
      </c>
    </row>
    <row r="25" spans="2:7" x14ac:dyDescent="0.4">
      <c r="D25" s="21">
        <v>5</v>
      </c>
      <c r="E25" s="29">
        <v>6000</v>
      </c>
      <c r="F25" s="68">
        <v>36135</v>
      </c>
      <c r="G25" s="62">
        <f t="shared" si="1"/>
        <v>36135</v>
      </c>
    </row>
    <row r="26" spans="2:7" x14ac:dyDescent="0.4">
      <c r="D26" s="21">
        <v>5</v>
      </c>
      <c r="E26" s="29">
        <v>7000</v>
      </c>
      <c r="F26" s="68">
        <v>42157</v>
      </c>
      <c r="G26" s="62">
        <f t="shared" si="1"/>
        <v>42157</v>
      </c>
    </row>
    <row r="27" spans="2:7" x14ac:dyDescent="0.4">
      <c r="D27" s="21">
        <v>5</v>
      </c>
      <c r="E27" s="29">
        <v>8000</v>
      </c>
      <c r="F27" s="68">
        <v>48180</v>
      </c>
      <c r="G27" s="62">
        <f t="shared" si="1"/>
        <v>48180</v>
      </c>
    </row>
    <row r="28" spans="2:7" x14ac:dyDescent="0.4">
      <c r="D28" s="21">
        <v>5</v>
      </c>
      <c r="E28" s="29">
        <v>9000</v>
      </c>
      <c r="F28" s="68">
        <v>54202</v>
      </c>
      <c r="G28" s="62">
        <f t="shared" si="1"/>
        <v>54202</v>
      </c>
    </row>
    <row r="29" spans="2:7" x14ac:dyDescent="0.4">
      <c r="D29" s="21">
        <v>5</v>
      </c>
      <c r="E29" s="29">
        <v>10000</v>
      </c>
      <c r="F29" s="68">
        <v>60225</v>
      </c>
      <c r="G29" s="62">
        <f t="shared" si="1"/>
        <v>60225</v>
      </c>
    </row>
    <row r="30" spans="2:7" x14ac:dyDescent="0.4">
      <c r="D30" s="21">
        <v>5</v>
      </c>
      <c r="E30" s="29">
        <v>12000</v>
      </c>
      <c r="F30" s="68">
        <v>72270</v>
      </c>
      <c r="G30" s="62">
        <f t="shared" si="1"/>
        <v>72270</v>
      </c>
    </row>
    <row r="31" spans="2:7" x14ac:dyDescent="0.4">
      <c r="D31" s="21">
        <v>5</v>
      </c>
      <c r="E31" s="29">
        <v>14000</v>
      </c>
      <c r="F31" s="68">
        <v>84315</v>
      </c>
      <c r="G31" s="62">
        <f t="shared" si="1"/>
        <v>84315</v>
      </c>
    </row>
    <row r="32" spans="2:7" x14ac:dyDescent="0.4">
      <c r="D32" s="21">
        <v>5</v>
      </c>
      <c r="E32" s="29">
        <v>16000</v>
      </c>
      <c r="F32" s="68">
        <v>96360</v>
      </c>
      <c r="G32" s="62">
        <f t="shared" si="1"/>
        <v>96360</v>
      </c>
    </row>
    <row r="33" spans="4:7" x14ac:dyDescent="0.4">
      <c r="D33" s="21">
        <v>5</v>
      </c>
      <c r="E33" s="29">
        <v>18000</v>
      </c>
      <c r="F33" s="68">
        <v>108405</v>
      </c>
      <c r="G33" s="62">
        <f t="shared" si="1"/>
        <v>108405</v>
      </c>
    </row>
    <row r="34" spans="4:7" x14ac:dyDescent="0.4">
      <c r="D34" s="21">
        <v>5</v>
      </c>
      <c r="E34" s="29">
        <v>20000</v>
      </c>
      <c r="F34" s="68">
        <v>120450</v>
      </c>
      <c r="G34" s="62">
        <f t="shared" si="1"/>
        <v>120450</v>
      </c>
    </row>
    <row r="35" spans="4:7" x14ac:dyDescent="0.4">
      <c r="D35" s="21">
        <v>5</v>
      </c>
      <c r="E35" s="29">
        <v>22000</v>
      </c>
      <c r="F35" s="68">
        <v>132495</v>
      </c>
      <c r="G35" s="62">
        <f t="shared" si="1"/>
        <v>132495</v>
      </c>
    </row>
    <row r="36" spans="4:7" x14ac:dyDescent="0.4">
      <c r="D36" s="21">
        <v>5</v>
      </c>
      <c r="E36" s="29">
        <v>24000</v>
      </c>
      <c r="F36" s="68">
        <v>144540</v>
      </c>
      <c r="G36" s="62">
        <f t="shared" si="1"/>
        <v>144540</v>
      </c>
    </row>
    <row r="37" spans="4:7" ht="19.5" thickBot="1" x14ac:dyDescent="0.45">
      <c r="D37" s="22">
        <v>5</v>
      </c>
      <c r="E37" s="30">
        <v>25000</v>
      </c>
      <c r="F37" s="71">
        <v>150562</v>
      </c>
      <c r="G37" s="63">
        <f t="shared" si="1"/>
        <v>150562</v>
      </c>
    </row>
    <row r="38" spans="4:7" x14ac:dyDescent="0.4">
      <c r="D38" s="45">
        <v>6</v>
      </c>
      <c r="E38" s="46">
        <v>3500</v>
      </c>
      <c r="F38" s="70">
        <v>19162</v>
      </c>
      <c r="G38" s="83">
        <f t="shared" ref="G38:G53" si="2">INT(B6*0.018/12*10)</f>
        <v>19162</v>
      </c>
    </row>
    <row r="39" spans="4:7" x14ac:dyDescent="0.4">
      <c r="D39" s="21">
        <v>6</v>
      </c>
      <c r="E39" s="29">
        <v>4000</v>
      </c>
      <c r="F39" s="68">
        <v>21900</v>
      </c>
      <c r="G39" s="62">
        <f t="shared" si="2"/>
        <v>21900</v>
      </c>
    </row>
    <row r="40" spans="4:7" x14ac:dyDescent="0.4">
      <c r="D40" s="21">
        <v>6</v>
      </c>
      <c r="E40" s="29">
        <v>5000</v>
      </c>
      <c r="F40" s="68">
        <v>27375</v>
      </c>
      <c r="G40" s="62">
        <f t="shared" si="2"/>
        <v>27375</v>
      </c>
    </row>
    <row r="41" spans="4:7" x14ac:dyDescent="0.4">
      <c r="D41" s="21">
        <v>6</v>
      </c>
      <c r="E41" s="29">
        <v>6000</v>
      </c>
      <c r="F41" s="68">
        <v>32850</v>
      </c>
      <c r="G41" s="62">
        <f t="shared" si="2"/>
        <v>32850</v>
      </c>
    </row>
    <row r="42" spans="4:7" x14ac:dyDescent="0.4">
      <c r="D42" s="21">
        <v>6</v>
      </c>
      <c r="E42" s="29">
        <v>7000</v>
      </c>
      <c r="F42" s="68">
        <v>38325</v>
      </c>
      <c r="G42" s="62">
        <f t="shared" si="2"/>
        <v>38325</v>
      </c>
    </row>
    <row r="43" spans="4:7" x14ac:dyDescent="0.4">
      <c r="D43" s="21">
        <v>6</v>
      </c>
      <c r="E43" s="29">
        <v>8000</v>
      </c>
      <c r="F43" s="68">
        <v>43800</v>
      </c>
      <c r="G43" s="62">
        <f t="shared" si="2"/>
        <v>43800</v>
      </c>
    </row>
    <row r="44" spans="4:7" x14ac:dyDescent="0.4">
      <c r="D44" s="21">
        <v>6</v>
      </c>
      <c r="E44" s="29">
        <v>9000</v>
      </c>
      <c r="F44" s="68">
        <v>49275</v>
      </c>
      <c r="G44" s="62">
        <f t="shared" si="2"/>
        <v>49275</v>
      </c>
    </row>
    <row r="45" spans="4:7" x14ac:dyDescent="0.4">
      <c r="D45" s="21">
        <v>6</v>
      </c>
      <c r="E45" s="29">
        <v>10000</v>
      </c>
      <c r="F45" s="68">
        <v>54750</v>
      </c>
      <c r="G45" s="62">
        <f t="shared" si="2"/>
        <v>54750</v>
      </c>
    </row>
    <row r="46" spans="4:7" x14ac:dyDescent="0.4">
      <c r="D46" s="21">
        <v>6</v>
      </c>
      <c r="E46" s="29">
        <v>12000</v>
      </c>
      <c r="F46" s="68">
        <v>65700</v>
      </c>
      <c r="G46" s="62">
        <f t="shared" si="2"/>
        <v>65700</v>
      </c>
    </row>
    <row r="47" spans="4:7" x14ac:dyDescent="0.4">
      <c r="D47" s="21">
        <v>6</v>
      </c>
      <c r="E47" s="29">
        <v>14000</v>
      </c>
      <c r="F47" s="68">
        <v>76650</v>
      </c>
      <c r="G47" s="62">
        <f t="shared" si="2"/>
        <v>76650</v>
      </c>
    </row>
    <row r="48" spans="4:7" x14ac:dyDescent="0.4">
      <c r="D48" s="21">
        <v>6</v>
      </c>
      <c r="E48" s="29">
        <v>16000</v>
      </c>
      <c r="F48" s="68">
        <v>87600</v>
      </c>
      <c r="G48" s="62">
        <f t="shared" si="2"/>
        <v>87600</v>
      </c>
    </row>
    <row r="49" spans="4:7" x14ac:dyDescent="0.4">
      <c r="D49" s="21">
        <v>6</v>
      </c>
      <c r="E49" s="29">
        <v>18000</v>
      </c>
      <c r="F49" s="68">
        <v>98550</v>
      </c>
      <c r="G49" s="62">
        <f t="shared" si="2"/>
        <v>98550</v>
      </c>
    </row>
    <row r="50" spans="4:7" x14ac:dyDescent="0.4">
      <c r="D50" s="21">
        <v>6</v>
      </c>
      <c r="E50" s="29">
        <v>20000</v>
      </c>
      <c r="F50" s="68">
        <v>109500</v>
      </c>
      <c r="G50" s="62">
        <f t="shared" si="2"/>
        <v>109500</v>
      </c>
    </row>
    <row r="51" spans="4:7" x14ac:dyDescent="0.4">
      <c r="D51" s="21">
        <v>6</v>
      </c>
      <c r="E51" s="29">
        <v>22000</v>
      </c>
      <c r="F51" s="68">
        <v>120450</v>
      </c>
      <c r="G51" s="62">
        <f t="shared" si="2"/>
        <v>120450</v>
      </c>
    </row>
    <row r="52" spans="4:7" x14ac:dyDescent="0.4">
      <c r="D52" s="21">
        <v>6</v>
      </c>
      <c r="E52" s="29">
        <v>24000</v>
      </c>
      <c r="F52" s="68">
        <v>131400</v>
      </c>
      <c r="G52" s="62">
        <f t="shared" si="2"/>
        <v>131400</v>
      </c>
    </row>
    <row r="53" spans="4:7" ht="19.5" thickBot="1" x14ac:dyDescent="0.45">
      <c r="D53" s="22">
        <v>6</v>
      </c>
      <c r="E53" s="30">
        <v>25000</v>
      </c>
      <c r="F53" s="71">
        <v>136875</v>
      </c>
      <c r="G53" s="63">
        <f t="shared" si="2"/>
        <v>136875</v>
      </c>
    </row>
    <row r="54" spans="4:7" x14ac:dyDescent="0.4">
      <c r="D54" s="45">
        <v>7</v>
      </c>
      <c r="E54" s="46">
        <v>3500</v>
      </c>
      <c r="F54" s="70">
        <v>17246</v>
      </c>
      <c r="G54" s="65">
        <f t="shared" ref="G54:G69" si="3">INT(B6*0.018/12*9)</f>
        <v>17246</v>
      </c>
    </row>
    <row r="55" spans="4:7" x14ac:dyDescent="0.4">
      <c r="D55" s="21">
        <v>7</v>
      </c>
      <c r="E55" s="29">
        <v>4000</v>
      </c>
      <c r="F55" s="68">
        <v>19710</v>
      </c>
      <c r="G55" s="60">
        <f t="shared" si="3"/>
        <v>19710</v>
      </c>
    </row>
    <row r="56" spans="4:7" x14ac:dyDescent="0.4">
      <c r="D56" s="21">
        <v>7</v>
      </c>
      <c r="E56" s="29">
        <v>5000</v>
      </c>
      <c r="F56" s="68">
        <v>24637</v>
      </c>
      <c r="G56" s="60">
        <f t="shared" si="3"/>
        <v>24637</v>
      </c>
    </row>
    <row r="57" spans="4:7" x14ac:dyDescent="0.4">
      <c r="D57" s="21">
        <v>7</v>
      </c>
      <c r="E57" s="29">
        <v>6000</v>
      </c>
      <c r="F57" s="68">
        <v>29565</v>
      </c>
      <c r="G57" s="60">
        <f t="shared" si="3"/>
        <v>29565</v>
      </c>
    </row>
    <row r="58" spans="4:7" x14ac:dyDescent="0.4">
      <c r="D58" s="21">
        <v>7</v>
      </c>
      <c r="E58" s="29">
        <v>7000</v>
      </c>
      <c r="F58" s="68">
        <v>34492</v>
      </c>
      <c r="G58" s="60">
        <f t="shared" si="3"/>
        <v>34492</v>
      </c>
    </row>
    <row r="59" spans="4:7" x14ac:dyDescent="0.4">
      <c r="D59" s="21">
        <v>7</v>
      </c>
      <c r="E59" s="29">
        <v>8000</v>
      </c>
      <c r="F59" s="68">
        <v>39420</v>
      </c>
      <c r="G59" s="60">
        <f t="shared" si="3"/>
        <v>39420</v>
      </c>
    </row>
    <row r="60" spans="4:7" x14ac:dyDescent="0.4">
      <c r="D60" s="21">
        <v>7</v>
      </c>
      <c r="E60" s="29">
        <v>9000</v>
      </c>
      <c r="F60" s="68">
        <v>44347</v>
      </c>
      <c r="G60" s="60">
        <f t="shared" si="3"/>
        <v>44347</v>
      </c>
    </row>
    <row r="61" spans="4:7" x14ac:dyDescent="0.4">
      <c r="D61" s="21">
        <v>7</v>
      </c>
      <c r="E61" s="29">
        <v>10000</v>
      </c>
      <c r="F61" s="68">
        <v>49275</v>
      </c>
      <c r="G61" s="60">
        <f t="shared" si="3"/>
        <v>49275</v>
      </c>
    </row>
    <row r="62" spans="4:7" x14ac:dyDescent="0.4">
      <c r="D62" s="21">
        <v>7</v>
      </c>
      <c r="E62" s="29">
        <v>12000</v>
      </c>
      <c r="F62" s="68">
        <v>59130</v>
      </c>
      <c r="G62" s="60">
        <f t="shared" si="3"/>
        <v>59130</v>
      </c>
    </row>
    <row r="63" spans="4:7" x14ac:dyDescent="0.4">
      <c r="D63" s="21">
        <v>7</v>
      </c>
      <c r="E63" s="29">
        <v>14000</v>
      </c>
      <c r="F63" s="68">
        <v>68985</v>
      </c>
      <c r="G63" s="60">
        <f t="shared" si="3"/>
        <v>68985</v>
      </c>
    </row>
    <row r="64" spans="4:7" x14ac:dyDescent="0.4">
      <c r="D64" s="21">
        <v>7</v>
      </c>
      <c r="E64" s="29">
        <v>16000</v>
      </c>
      <c r="F64" s="68">
        <v>78840</v>
      </c>
      <c r="G64" s="60">
        <f t="shared" si="3"/>
        <v>78840</v>
      </c>
    </row>
    <row r="65" spans="4:7" x14ac:dyDescent="0.4">
      <c r="D65" s="21">
        <v>7</v>
      </c>
      <c r="E65" s="29">
        <v>18000</v>
      </c>
      <c r="F65" s="68">
        <v>88695</v>
      </c>
      <c r="G65" s="60">
        <f t="shared" si="3"/>
        <v>88695</v>
      </c>
    </row>
    <row r="66" spans="4:7" x14ac:dyDescent="0.4">
      <c r="D66" s="21">
        <v>7</v>
      </c>
      <c r="E66" s="29">
        <v>20000</v>
      </c>
      <c r="F66" s="68">
        <v>98550</v>
      </c>
      <c r="G66" s="60">
        <f t="shared" si="3"/>
        <v>98550</v>
      </c>
    </row>
    <row r="67" spans="4:7" x14ac:dyDescent="0.4">
      <c r="D67" s="21">
        <v>7</v>
      </c>
      <c r="E67" s="29">
        <v>22000</v>
      </c>
      <c r="F67" s="68">
        <v>108405</v>
      </c>
      <c r="G67" s="60">
        <f t="shared" si="3"/>
        <v>108405</v>
      </c>
    </row>
    <row r="68" spans="4:7" x14ac:dyDescent="0.4">
      <c r="D68" s="21">
        <v>7</v>
      </c>
      <c r="E68" s="29">
        <v>24000</v>
      </c>
      <c r="F68" s="68">
        <v>118260</v>
      </c>
      <c r="G68" s="60">
        <f t="shared" si="3"/>
        <v>118260</v>
      </c>
    </row>
    <row r="69" spans="4:7" ht="19.5" thickBot="1" x14ac:dyDescent="0.45">
      <c r="D69" s="22">
        <v>7</v>
      </c>
      <c r="E69" s="30">
        <v>25000</v>
      </c>
      <c r="F69" s="71">
        <v>123187</v>
      </c>
      <c r="G69" s="61">
        <f t="shared" si="3"/>
        <v>123187</v>
      </c>
    </row>
    <row r="70" spans="4:7" x14ac:dyDescent="0.4">
      <c r="D70" s="45">
        <v>8</v>
      </c>
      <c r="E70" s="46">
        <v>3500</v>
      </c>
      <c r="F70" s="70">
        <v>15330</v>
      </c>
      <c r="G70" s="65">
        <f t="shared" ref="G70:G85" si="4">INT(B6*0.018/12*8)</f>
        <v>15330</v>
      </c>
    </row>
    <row r="71" spans="4:7" x14ac:dyDescent="0.4">
      <c r="D71" s="21">
        <v>8</v>
      </c>
      <c r="E71" s="29">
        <v>4000</v>
      </c>
      <c r="F71" s="68">
        <v>17520</v>
      </c>
      <c r="G71" s="60">
        <f t="shared" si="4"/>
        <v>17520</v>
      </c>
    </row>
    <row r="72" spans="4:7" x14ac:dyDescent="0.4">
      <c r="D72" s="21">
        <v>8</v>
      </c>
      <c r="E72" s="29">
        <v>5000</v>
      </c>
      <c r="F72" s="68">
        <v>21900</v>
      </c>
      <c r="G72" s="60">
        <f t="shared" si="4"/>
        <v>21900</v>
      </c>
    </row>
    <row r="73" spans="4:7" x14ac:dyDescent="0.4">
      <c r="D73" s="21">
        <v>8</v>
      </c>
      <c r="E73" s="29">
        <v>6000</v>
      </c>
      <c r="F73" s="68">
        <v>26280</v>
      </c>
      <c r="G73" s="60">
        <f t="shared" si="4"/>
        <v>26280</v>
      </c>
    </row>
    <row r="74" spans="4:7" x14ac:dyDescent="0.4">
      <c r="D74" s="21">
        <v>8</v>
      </c>
      <c r="E74" s="29">
        <v>7000</v>
      </c>
      <c r="F74" s="68">
        <v>30660</v>
      </c>
      <c r="G74" s="60">
        <f t="shared" si="4"/>
        <v>30660</v>
      </c>
    </row>
    <row r="75" spans="4:7" x14ac:dyDescent="0.4">
      <c r="D75" s="21">
        <v>8</v>
      </c>
      <c r="E75" s="29">
        <v>8000</v>
      </c>
      <c r="F75" s="68">
        <v>35040</v>
      </c>
      <c r="G75" s="60">
        <f t="shared" si="4"/>
        <v>35040</v>
      </c>
    </row>
    <row r="76" spans="4:7" x14ac:dyDescent="0.4">
      <c r="D76" s="21">
        <v>8</v>
      </c>
      <c r="E76" s="29">
        <v>9000</v>
      </c>
      <c r="F76" s="68">
        <v>39420</v>
      </c>
      <c r="G76" s="60">
        <f t="shared" si="4"/>
        <v>39420</v>
      </c>
    </row>
    <row r="77" spans="4:7" x14ac:dyDescent="0.4">
      <c r="D77" s="21">
        <v>8</v>
      </c>
      <c r="E77" s="29">
        <v>10000</v>
      </c>
      <c r="F77" s="68">
        <v>43800</v>
      </c>
      <c r="G77" s="60">
        <f t="shared" si="4"/>
        <v>43800</v>
      </c>
    </row>
    <row r="78" spans="4:7" x14ac:dyDescent="0.4">
      <c r="D78" s="21">
        <v>8</v>
      </c>
      <c r="E78" s="29">
        <v>12000</v>
      </c>
      <c r="F78" s="68">
        <v>52560</v>
      </c>
      <c r="G78" s="60">
        <f t="shared" si="4"/>
        <v>52560</v>
      </c>
    </row>
    <row r="79" spans="4:7" x14ac:dyDescent="0.4">
      <c r="D79" s="21">
        <v>8</v>
      </c>
      <c r="E79" s="29">
        <v>14000</v>
      </c>
      <c r="F79" s="68">
        <v>61320</v>
      </c>
      <c r="G79" s="60">
        <f t="shared" si="4"/>
        <v>61320</v>
      </c>
    </row>
    <row r="80" spans="4:7" x14ac:dyDescent="0.4">
      <c r="D80" s="21">
        <v>8</v>
      </c>
      <c r="E80" s="29">
        <v>16000</v>
      </c>
      <c r="F80" s="68">
        <v>70080</v>
      </c>
      <c r="G80" s="60">
        <f t="shared" si="4"/>
        <v>70080</v>
      </c>
    </row>
    <row r="81" spans="4:7" x14ac:dyDescent="0.4">
      <c r="D81" s="21">
        <v>8</v>
      </c>
      <c r="E81" s="29">
        <v>18000</v>
      </c>
      <c r="F81" s="68">
        <v>78840</v>
      </c>
      <c r="G81" s="60">
        <f t="shared" si="4"/>
        <v>78840</v>
      </c>
    </row>
    <row r="82" spans="4:7" x14ac:dyDescent="0.4">
      <c r="D82" s="21">
        <v>8</v>
      </c>
      <c r="E82" s="29">
        <v>20000</v>
      </c>
      <c r="F82" s="68">
        <v>87600</v>
      </c>
      <c r="G82" s="60">
        <f t="shared" si="4"/>
        <v>87600</v>
      </c>
    </row>
    <row r="83" spans="4:7" x14ac:dyDescent="0.4">
      <c r="D83" s="21">
        <v>8</v>
      </c>
      <c r="E83" s="29">
        <v>22000</v>
      </c>
      <c r="F83" s="68">
        <v>96360</v>
      </c>
      <c r="G83" s="60">
        <f t="shared" si="4"/>
        <v>96360</v>
      </c>
    </row>
    <row r="84" spans="4:7" x14ac:dyDescent="0.4">
      <c r="D84" s="21">
        <v>8</v>
      </c>
      <c r="E84" s="29">
        <v>24000</v>
      </c>
      <c r="F84" s="68">
        <v>105120</v>
      </c>
      <c r="G84" s="60">
        <f t="shared" si="4"/>
        <v>105120</v>
      </c>
    </row>
    <row r="85" spans="4:7" ht="19.5" thickBot="1" x14ac:dyDescent="0.45">
      <c r="D85" s="22">
        <v>8</v>
      </c>
      <c r="E85" s="30">
        <v>25000</v>
      </c>
      <c r="F85" s="71">
        <v>109500</v>
      </c>
      <c r="G85" s="61">
        <f t="shared" si="4"/>
        <v>109500</v>
      </c>
    </row>
    <row r="86" spans="4:7" x14ac:dyDescent="0.4">
      <c r="D86" s="45">
        <v>9</v>
      </c>
      <c r="E86" s="46">
        <v>3500</v>
      </c>
      <c r="F86" s="70">
        <v>13413</v>
      </c>
      <c r="G86" s="65">
        <f t="shared" ref="G86:G101" si="5">INT(B6*0.018/12*7)</f>
        <v>13413</v>
      </c>
    </row>
    <row r="87" spans="4:7" x14ac:dyDescent="0.4">
      <c r="D87" s="21">
        <v>9</v>
      </c>
      <c r="E87" s="29">
        <v>4000</v>
      </c>
      <c r="F87" s="68">
        <v>15330</v>
      </c>
      <c r="G87" s="60">
        <f t="shared" si="5"/>
        <v>15330</v>
      </c>
    </row>
    <row r="88" spans="4:7" x14ac:dyDescent="0.4">
      <c r="D88" s="21">
        <v>9</v>
      </c>
      <c r="E88" s="29">
        <v>5000</v>
      </c>
      <c r="F88" s="68">
        <v>19162</v>
      </c>
      <c r="G88" s="60">
        <f t="shared" si="5"/>
        <v>19162</v>
      </c>
    </row>
    <row r="89" spans="4:7" x14ac:dyDescent="0.4">
      <c r="D89" s="21">
        <v>9</v>
      </c>
      <c r="E89" s="29">
        <v>6000</v>
      </c>
      <c r="F89" s="68">
        <v>22995</v>
      </c>
      <c r="G89" s="60">
        <f t="shared" si="5"/>
        <v>22995</v>
      </c>
    </row>
    <row r="90" spans="4:7" x14ac:dyDescent="0.4">
      <c r="D90" s="21">
        <v>9</v>
      </c>
      <c r="E90" s="29">
        <v>7000</v>
      </c>
      <c r="F90" s="68">
        <v>26827</v>
      </c>
      <c r="G90" s="60">
        <f t="shared" si="5"/>
        <v>26827</v>
      </c>
    </row>
    <row r="91" spans="4:7" x14ac:dyDescent="0.4">
      <c r="D91" s="21">
        <v>9</v>
      </c>
      <c r="E91" s="29">
        <v>8000</v>
      </c>
      <c r="F91" s="68">
        <v>30660</v>
      </c>
      <c r="G91" s="60">
        <f t="shared" si="5"/>
        <v>30660</v>
      </c>
    </row>
    <row r="92" spans="4:7" x14ac:dyDescent="0.4">
      <c r="D92" s="21">
        <v>9</v>
      </c>
      <c r="E92" s="29">
        <v>9000</v>
      </c>
      <c r="F92" s="68">
        <v>34492</v>
      </c>
      <c r="G92" s="60">
        <f t="shared" si="5"/>
        <v>34492</v>
      </c>
    </row>
    <row r="93" spans="4:7" x14ac:dyDescent="0.4">
      <c r="D93" s="21">
        <v>9</v>
      </c>
      <c r="E93" s="29">
        <v>10000</v>
      </c>
      <c r="F93" s="68">
        <v>38325</v>
      </c>
      <c r="G93" s="60">
        <f t="shared" si="5"/>
        <v>38325</v>
      </c>
    </row>
    <row r="94" spans="4:7" x14ac:dyDescent="0.4">
      <c r="D94" s="21">
        <v>9</v>
      </c>
      <c r="E94" s="29">
        <v>12000</v>
      </c>
      <c r="F94" s="68">
        <v>45990</v>
      </c>
      <c r="G94" s="60">
        <f t="shared" si="5"/>
        <v>45990</v>
      </c>
    </row>
    <row r="95" spans="4:7" x14ac:dyDescent="0.4">
      <c r="D95" s="21">
        <v>9</v>
      </c>
      <c r="E95" s="29">
        <v>14000</v>
      </c>
      <c r="F95" s="68">
        <v>53655</v>
      </c>
      <c r="G95" s="60">
        <f t="shared" si="5"/>
        <v>53655</v>
      </c>
    </row>
    <row r="96" spans="4:7" x14ac:dyDescent="0.4">
      <c r="D96" s="21">
        <v>9</v>
      </c>
      <c r="E96" s="29">
        <v>16000</v>
      </c>
      <c r="F96" s="68">
        <v>61320</v>
      </c>
      <c r="G96" s="60">
        <f t="shared" si="5"/>
        <v>61320</v>
      </c>
    </row>
    <row r="97" spans="4:7" x14ac:dyDescent="0.4">
      <c r="D97" s="21">
        <v>9</v>
      </c>
      <c r="E97" s="29">
        <v>18000</v>
      </c>
      <c r="F97" s="68">
        <v>68985</v>
      </c>
      <c r="G97" s="60">
        <f t="shared" si="5"/>
        <v>68985</v>
      </c>
    </row>
    <row r="98" spans="4:7" x14ac:dyDescent="0.4">
      <c r="D98" s="21">
        <v>9</v>
      </c>
      <c r="E98" s="29">
        <v>20000</v>
      </c>
      <c r="F98" s="68">
        <v>76650</v>
      </c>
      <c r="G98" s="60">
        <f t="shared" si="5"/>
        <v>76650</v>
      </c>
    </row>
    <row r="99" spans="4:7" x14ac:dyDescent="0.4">
      <c r="D99" s="21">
        <v>9</v>
      </c>
      <c r="E99" s="29">
        <v>22000</v>
      </c>
      <c r="F99" s="68">
        <v>84315</v>
      </c>
      <c r="G99" s="60">
        <f t="shared" si="5"/>
        <v>84315</v>
      </c>
    </row>
    <row r="100" spans="4:7" x14ac:dyDescent="0.4">
      <c r="D100" s="21">
        <v>9</v>
      </c>
      <c r="E100" s="29">
        <v>24000</v>
      </c>
      <c r="F100" s="68">
        <v>91980</v>
      </c>
      <c r="G100" s="60">
        <f t="shared" si="5"/>
        <v>91980</v>
      </c>
    </row>
    <row r="101" spans="4:7" ht="19.5" thickBot="1" x14ac:dyDescent="0.45">
      <c r="D101" s="22">
        <v>9</v>
      </c>
      <c r="E101" s="30">
        <v>25000</v>
      </c>
      <c r="F101" s="71">
        <v>95812</v>
      </c>
      <c r="G101" s="61">
        <f t="shared" si="5"/>
        <v>95812</v>
      </c>
    </row>
    <row r="102" spans="4:7" x14ac:dyDescent="0.4">
      <c r="D102" s="81">
        <v>10</v>
      </c>
      <c r="E102" s="28">
        <v>3500</v>
      </c>
      <c r="F102" s="67">
        <v>11497</v>
      </c>
      <c r="G102" s="59">
        <f t="shared" ref="G102:G117" si="6">INT(B6*0.018/12*6)</f>
        <v>11497</v>
      </c>
    </row>
    <row r="103" spans="4:7" x14ac:dyDescent="0.4">
      <c r="D103" s="21">
        <v>10</v>
      </c>
      <c r="E103" s="29">
        <v>4000</v>
      </c>
      <c r="F103" s="68">
        <v>13140</v>
      </c>
      <c r="G103" s="60">
        <f t="shared" si="6"/>
        <v>13140</v>
      </c>
    </row>
    <row r="104" spans="4:7" x14ac:dyDescent="0.4">
      <c r="D104" s="21">
        <v>10</v>
      </c>
      <c r="E104" s="29">
        <v>5000</v>
      </c>
      <c r="F104" s="68">
        <v>16425</v>
      </c>
      <c r="G104" s="60">
        <f t="shared" si="6"/>
        <v>16425</v>
      </c>
    </row>
    <row r="105" spans="4:7" x14ac:dyDescent="0.4">
      <c r="D105" s="21">
        <v>10</v>
      </c>
      <c r="E105" s="29">
        <v>6000</v>
      </c>
      <c r="F105" s="68">
        <v>19710</v>
      </c>
      <c r="G105" s="60">
        <f t="shared" si="6"/>
        <v>19710</v>
      </c>
    </row>
    <row r="106" spans="4:7" x14ac:dyDescent="0.4">
      <c r="D106" s="21">
        <v>10</v>
      </c>
      <c r="E106" s="29">
        <v>7000</v>
      </c>
      <c r="F106" s="68">
        <v>22995</v>
      </c>
      <c r="G106" s="60">
        <f t="shared" si="6"/>
        <v>22995</v>
      </c>
    </row>
    <row r="107" spans="4:7" x14ac:dyDescent="0.4">
      <c r="D107" s="21">
        <v>10</v>
      </c>
      <c r="E107" s="29">
        <v>8000</v>
      </c>
      <c r="F107" s="68">
        <v>26280</v>
      </c>
      <c r="G107" s="60">
        <f t="shared" si="6"/>
        <v>26280</v>
      </c>
    </row>
    <row r="108" spans="4:7" x14ac:dyDescent="0.4">
      <c r="D108" s="21">
        <v>10</v>
      </c>
      <c r="E108" s="29">
        <v>9000</v>
      </c>
      <c r="F108" s="68">
        <v>29565</v>
      </c>
      <c r="G108" s="60">
        <f t="shared" si="6"/>
        <v>29565</v>
      </c>
    </row>
    <row r="109" spans="4:7" x14ac:dyDescent="0.4">
      <c r="D109" s="21">
        <v>10</v>
      </c>
      <c r="E109" s="29">
        <v>10000</v>
      </c>
      <c r="F109" s="68">
        <v>32850</v>
      </c>
      <c r="G109" s="60">
        <f t="shared" si="6"/>
        <v>32850</v>
      </c>
    </row>
    <row r="110" spans="4:7" x14ac:dyDescent="0.4">
      <c r="D110" s="21">
        <v>10</v>
      </c>
      <c r="E110" s="29">
        <v>12000</v>
      </c>
      <c r="F110" s="68">
        <v>39420</v>
      </c>
      <c r="G110" s="60">
        <f t="shared" si="6"/>
        <v>39420</v>
      </c>
    </row>
    <row r="111" spans="4:7" x14ac:dyDescent="0.4">
      <c r="D111" s="21">
        <v>10</v>
      </c>
      <c r="E111" s="29">
        <v>14000</v>
      </c>
      <c r="F111" s="68">
        <v>45990</v>
      </c>
      <c r="G111" s="60">
        <f t="shared" si="6"/>
        <v>45990</v>
      </c>
    </row>
    <row r="112" spans="4:7" x14ac:dyDescent="0.4">
      <c r="D112" s="21">
        <v>10</v>
      </c>
      <c r="E112" s="29">
        <v>16000</v>
      </c>
      <c r="F112" s="68">
        <v>52560</v>
      </c>
      <c r="G112" s="60">
        <f t="shared" si="6"/>
        <v>52560</v>
      </c>
    </row>
    <row r="113" spans="4:7" x14ac:dyDescent="0.4">
      <c r="D113" s="21">
        <v>10</v>
      </c>
      <c r="E113" s="29">
        <v>18000</v>
      </c>
      <c r="F113" s="68">
        <v>59130</v>
      </c>
      <c r="G113" s="60">
        <f t="shared" si="6"/>
        <v>59130</v>
      </c>
    </row>
    <row r="114" spans="4:7" x14ac:dyDescent="0.4">
      <c r="D114" s="21">
        <v>10</v>
      </c>
      <c r="E114" s="29">
        <v>20000</v>
      </c>
      <c r="F114" s="68">
        <v>65700</v>
      </c>
      <c r="G114" s="60">
        <f t="shared" si="6"/>
        <v>65700</v>
      </c>
    </row>
    <row r="115" spans="4:7" x14ac:dyDescent="0.4">
      <c r="D115" s="21">
        <v>10</v>
      </c>
      <c r="E115" s="29">
        <v>22000</v>
      </c>
      <c r="F115" s="68">
        <v>72270</v>
      </c>
      <c r="G115" s="60">
        <f t="shared" si="6"/>
        <v>72270</v>
      </c>
    </row>
    <row r="116" spans="4:7" x14ac:dyDescent="0.4">
      <c r="D116" s="21">
        <v>10</v>
      </c>
      <c r="E116" s="29">
        <v>24000</v>
      </c>
      <c r="F116" s="68">
        <v>78840</v>
      </c>
      <c r="G116" s="60">
        <f t="shared" si="6"/>
        <v>78840</v>
      </c>
    </row>
    <row r="117" spans="4:7" ht="19.5" thickBot="1" x14ac:dyDescent="0.45">
      <c r="D117" s="55">
        <v>10</v>
      </c>
      <c r="E117" s="44">
        <v>25000</v>
      </c>
      <c r="F117" s="69">
        <v>82125</v>
      </c>
      <c r="G117" s="64">
        <f t="shared" si="6"/>
        <v>82125</v>
      </c>
    </row>
    <row r="118" spans="4:7" x14ac:dyDescent="0.4">
      <c r="D118" s="45">
        <v>11</v>
      </c>
      <c r="E118" s="46">
        <v>3500</v>
      </c>
      <c r="F118" s="70">
        <v>9581</v>
      </c>
      <c r="G118" s="65">
        <f t="shared" ref="G118:G133" si="7">INT(B6*0.018/12*5)</f>
        <v>9581</v>
      </c>
    </row>
    <row r="119" spans="4:7" x14ac:dyDescent="0.4">
      <c r="D119" s="21">
        <v>11</v>
      </c>
      <c r="E119" s="29">
        <v>4000</v>
      </c>
      <c r="F119" s="68">
        <v>10950</v>
      </c>
      <c r="G119" s="60">
        <f t="shared" si="7"/>
        <v>10950</v>
      </c>
    </row>
    <row r="120" spans="4:7" x14ac:dyDescent="0.4">
      <c r="D120" s="21">
        <v>11</v>
      </c>
      <c r="E120" s="29">
        <v>5000</v>
      </c>
      <c r="F120" s="68">
        <v>13687</v>
      </c>
      <c r="G120" s="60">
        <f t="shared" si="7"/>
        <v>13687</v>
      </c>
    </row>
    <row r="121" spans="4:7" x14ac:dyDescent="0.4">
      <c r="D121" s="21">
        <v>11</v>
      </c>
      <c r="E121" s="29">
        <v>6000</v>
      </c>
      <c r="F121" s="68">
        <v>16425</v>
      </c>
      <c r="G121" s="60">
        <f t="shared" si="7"/>
        <v>16425</v>
      </c>
    </row>
    <row r="122" spans="4:7" x14ac:dyDescent="0.4">
      <c r="D122" s="21">
        <v>11</v>
      </c>
      <c r="E122" s="29">
        <v>7000</v>
      </c>
      <c r="F122" s="68">
        <v>19162</v>
      </c>
      <c r="G122" s="60">
        <f t="shared" si="7"/>
        <v>19162</v>
      </c>
    </row>
    <row r="123" spans="4:7" x14ac:dyDescent="0.4">
      <c r="D123" s="21">
        <v>11</v>
      </c>
      <c r="E123" s="29">
        <v>8000</v>
      </c>
      <c r="F123" s="68">
        <v>21900</v>
      </c>
      <c r="G123" s="60">
        <f t="shared" si="7"/>
        <v>21900</v>
      </c>
    </row>
    <row r="124" spans="4:7" x14ac:dyDescent="0.4">
      <c r="D124" s="21">
        <v>11</v>
      </c>
      <c r="E124" s="29">
        <v>9000</v>
      </c>
      <c r="F124" s="68">
        <v>24637</v>
      </c>
      <c r="G124" s="60">
        <f t="shared" si="7"/>
        <v>24637</v>
      </c>
    </row>
    <row r="125" spans="4:7" x14ac:dyDescent="0.4">
      <c r="D125" s="21">
        <v>11</v>
      </c>
      <c r="E125" s="29">
        <v>10000</v>
      </c>
      <c r="F125" s="68">
        <v>27375</v>
      </c>
      <c r="G125" s="60">
        <f t="shared" si="7"/>
        <v>27375</v>
      </c>
    </row>
    <row r="126" spans="4:7" x14ac:dyDescent="0.4">
      <c r="D126" s="21">
        <v>11</v>
      </c>
      <c r="E126" s="29">
        <v>12000</v>
      </c>
      <c r="F126" s="68">
        <v>32850</v>
      </c>
      <c r="G126" s="60">
        <f t="shared" si="7"/>
        <v>32850</v>
      </c>
    </row>
    <row r="127" spans="4:7" x14ac:dyDescent="0.4">
      <c r="D127" s="21">
        <v>11</v>
      </c>
      <c r="E127" s="29">
        <v>14000</v>
      </c>
      <c r="F127" s="68">
        <v>38325</v>
      </c>
      <c r="G127" s="60">
        <f t="shared" si="7"/>
        <v>38325</v>
      </c>
    </row>
    <row r="128" spans="4:7" x14ac:dyDescent="0.4">
      <c r="D128" s="21">
        <v>11</v>
      </c>
      <c r="E128" s="29">
        <v>16000</v>
      </c>
      <c r="F128" s="68">
        <v>43800</v>
      </c>
      <c r="G128" s="60">
        <f t="shared" si="7"/>
        <v>43800</v>
      </c>
    </row>
    <row r="129" spans="4:7" x14ac:dyDescent="0.4">
      <c r="D129" s="21">
        <v>11</v>
      </c>
      <c r="E129" s="29">
        <v>18000</v>
      </c>
      <c r="F129" s="68">
        <v>49275</v>
      </c>
      <c r="G129" s="60">
        <f t="shared" si="7"/>
        <v>49275</v>
      </c>
    </row>
    <row r="130" spans="4:7" x14ac:dyDescent="0.4">
      <c r="D130" s="21">
        <v>11</v>
      </c>
      <c r="E130" s="29">
        <v>20000</v>
      </c>
      <c r="F130" s="68">
        <v>54750</v>
      </c>
      <c r="G130" s="60">
        <f t="shared" si="7"/>
        <v>54750</v>
      </c>
    </row>
    <row r="131" spans="4:7" x14ac:dyDescent="0.4">
      <c r="D131" s="21">
        <v>11</v>
      </c>
      <c r="E131" s="29">
        <v>22000</v>
      </c>
      <c r="F131" s="68">
        <v>60225</v>
      </c>
      <c r="G131" s="60">
        <f t="shared" si="7"/>
        <v>60225</v>
      </c>
    </row>
    <row r="132" spans="4:7" x14ac:dyDescent="0.4">
      <c r="D132" s="21">
        <v>11</v>
      </c>
      <c r="E132" s="29">
        <v>24000</v>
      </c>
      <c r="F132" s="68">
        <v>65700</v>
      </c>
      <c r="G132" s="60">
        <f t="shared" si="7"/>
        <v>65700</v>
      </c>
    </row>
    <row r="133" spans="4:7" ht="19.5" thickBot="1" x14ac:dyDescent="0.45">
      <c r="D133" s="22">
        <v>11</v>
      </c>
      <c r="E133" s="30">
        <v>25000</v>
      </c>
      <c r="F133" s="71">
        <v>68437</v>
      </c>
      <c r="G133" s="61">
        <f t="shared" si="7"/>
        <v>68437</v>
      </c>
    </row>
    <row r="134" spans="4:7" x14ac:dyDescent="0.4">
      <c r="D134" s="45">
        <v>12</v>
      </c>
      <c r="E134" s="46">
        <v>3500</v>
      </c>
      <c r="F134" s="70">
        <v>7665</v>
      </c>
      <c r="G134" s="65">
        <f t="shared" ref="G134:G149" si="8">INT(B6*0.018/12*4)</f>
        <v>7665</v>
      </c>
    </row>
    <row r="135" spans="4:7" x14ac:dyDescent="0.4">
      <c r="D135" s="21">
        <v>12</v>
      </c>
      <c r="E135" s="29">
        <v>4000</v>
      </c>
      <c r="F135" s="68">
        <v>8760</v>
      </c>
      <c r="G135" s="60">
        <f t="shared" si="8"/>
        <v>8760</v>
      </c>
    </row>
    <row r="136" spans="4:7" x14ac:dyDescent="0.4">
      <c r="D136" s="21">
        <v>12</v>
      </c>
      <c r="E136" s="29">
        <v>5000</v>
      </c>
      <c r="F136" s="68">
        <v>10950</v>
      </c>
      <c r="G136" s="60">
        <f t="shared" si="8"/>
        <v>10950</v>
      </c>
    </row>
    <row r="137" spans="4:7" x14ac:dyDescent="0.4">
      <c r="D137" s="21">
        <v>12</v>
      </c>
      <c r="E137" s="29">
        <v>6000</v>
      </c>
      <c r="F137" s="68">
        <v>13140</v>
      </c>
      <c r="G137" s="60">
        <f t="shared" si="8"/>
        <v>13140</v>
      </c>
    </row>
    <row r="138" spans="4:7" x14ac:dyDescent="0.4">
      <c r="D138" s="21">
        <v>12</v>
      </c>
      <c r="E138" s="29">
        <v>7000</v>
      </c>
      <c r="F138" s="68">
        <v>15330</v>
      </c>
      <c r="G138" s="60">
        <f t="shared" si="8"/>
        <v>15330</v>
      </c>
    </row>
    <row r="139" spans="4:7" x14ac:dyDescent="0.4">
      <c r="D139" s="21">
        <v>12</v>
      </c>
      <c r="E139" s="29">
        <v>8000</v>
      </c>
      <c r="F139" s="68">
        <v>17520</v>
      </c>
      <c r="G139" s="60">
        <f t="shared" si="8"/>
        <v>17520</v>
      </c>
    </row>
    <row r="140" spans="4:7" x14ac:dyDescent="0.4">
      <c r="D140" s="21">
        <v>12</v>
      </c>
      <c r="E140" s="29">
        <v>9000</v>
      </c>
      <c r="F140" s="68">
        <v>19710</v>
      </c>
      <c r="G140" s="60">
        <f t="shared" si="8"/>
        <v>19710</v>
      </c>
    </row>
    <row r="141" spans="4:7" x14ac:dyDescent="0.4">
      <c r="D141" s="21">
        <v>12</v>
      </c>
      <c r="E141" s="29">
        <v>10000</v>
      </c>
      <c r="F141" s="68">
        <v>21900</v>
      </c>
      <c r="G141" s="60">
        <f t="shared" si="8"/>
        <v>21900</v>
      </c>
    </row>
    <row r="142" spans="4:7" x14ac:dyDescent="0.4">
      <c r="D142" s="21">
        <v>12</v>
      </c>
      <c r="E142" s="29">
        <v>12000</v>
      </c>
      <c r="F142" s="68">
        <v>26280</v>
      </c>
      <c r="G142" s="60">
        <f t="shared" si="8"/>
        <v>26280</v>
      </c>
    </row>
    <row r="143" spans="4:7" x14ac:dyDescent="0.4">
      <c r="D143" s="21">
        <v>12</v>
      </c>
      <c r="E143" s="29">
        <v>14000</v>
      </c>
      <c r="F143" s="68">
        <v>30660</v>
      </c>
      <c r="G143" s="60">
        <f t="shared" si="8"/>
        <v>30660</v>
      </c>
    </row>
    <row r="144" spans="4:7" x14ac:dyDescent="0.4">
      <c r="D144" s="21">
        <v>12</v>
      </c>
      <c r="E144" s="29">
        <v>16000</v>
      </c>
      <c r="F144" s="68">
        <v>35040</v>
      </c>
      <c r="G144" s="60">
        <f t="shared" si="8"/>
        <v>35040</v>
      </c>
    </row>
    <row r="145" spans="4:7" x14ac:dyDescent="0.4">
      <c r="D145" s="21">
        <v>12</v>
      </c>
      <c r="E145" s="29">
        <v>18000</v>
      </c>
      <c r="F145" s="68">
        <v>39420</v>
      </c>
      <c r="G145" s="60">
        <f t="shared" si="8"/>
        <v>39420</v>
      </c>
    </row>
    <row r="146" spans="4:7" x14ac:dyDescent="0.4">
      <c r="D146" s="21">
        <v>12</v>
      </c>
      <c r="E146" s="29">
        <v>20000</v>
      </c>
      <c r="F146" s="68">
        <v>43800</v>
      </c>
      <c r="G146" s="60">
        <f t="shared" si="8"/>
        <v>43800</v>
      </c>
    </row>
    <row r="147" spans="4:7" x14ac:dyDescent="0.4">
      <c r="D147" s="21">
        <v>12</v>
      </c>
      <c r="E147" s="29">
        <v>22000</v>
      </c>
      <c r="F147" s="68">
        <v>48180</v>
      </c>
      <c r="G147" s="60">
        <f t="shared" si="8"/>
        <v>48180</v>
      </c>
    </row>
    <row r="148" spans="4:7" x14ac:dyDescent="0.4">
      <c r="D148" s="21">
        <v>12</v>
      </c>
      <c r="E148" s="29">
        <v>24000</v>
      </c>
      <c r="F148" s="68">
        <v>52560</v>
      </c>
      <c r="G148" s="60">
        <f t="shared" si="8"/>
        <v>52560</v>
      </c>
    </row>
    <row r="149" spans="4:7" ht="19.5" thickBot="1" x14ac:dyDescent="0.45">
      <c r="D149" s="22">
        <v>12</v>
      </c>
      <c r="E149" s="30">
        <v>25000</v>
      </c>
      <c r="F149" s="71">
        <v>54750</v>
      </c>
      <c r="G149" s="61">
        <f t="shared" si="8"/>
        <v>54750</v>
      </c>
    </row>
    <row r="150" spans="4:7" x14ac:dyDescent="0.4">
      <c r="D150" s="45">
        <v>1</v>
      </c>
      <c r="E150" s="46">
        <v>3500</v>
      </c>
      <c r="F150" s="70">
        <v>5748</v>
      </c>
      <c r="G150" s="65">
        <f t="shared" ref="G150:G165" si="9">INT(B6*0.018/12*3)</f>
        <v>5748</v>
      </c>
    </row>
    <row r="151" spans="4:7" x14ac:dyDescent="0.4">
      <c r="D151" s="21">
        <v>1</v>
      </c>
      <c r="E151" s="29">
        <v>4000</v>
      </c>
      <c r="F151" s="68">
        <v>6570</v>
      </c>
      <c r="G151" s="60">
        <f t="shared" si="9"/>
        <v>6570</v>
      </c>
    </row>
    <row r="152" spans="4:7" x14ac:dyDescent="0.4">
      <c r="D152" s="21">
        <v>1</v>
      </c>
      <c r="E152" s="29">
        <v>5000</v>
      </c>
      <c r="F152" s="68">
        <v>8212</v>
      </c>
      <c r="G152" s="60">
        <f t="shared" si="9"/>
        <v>8212</v>
      </c>
    </row>
    <row r="153" spans="4:7" x14ac:dyDescent="0.4">
      <c r="D153" s="21">
        <v>1</v>
      </c>
      <c r="E153" s="29">
        <v>6000</v>
      </c>
      <c r="F153" s="68">
        <v>9855</v>
      </c>
      <c r="G153" s="60">
        <f t="shared" si="9"/>
        <v>9855</v>
      </c>
    </row>
    <row r="154" spans="4:7" x14ac:dyDescent="0.4">
      <c r="D154" s="21">
        <v>1</v>
      </c>
      <c r="E154" s="29">
        <v>7000</v>
      </c>
      <c r="F154" s="68">
        <v>11497</v>
      </c>
      <c r="G154" s="60">
        <f t="shared" si="9"/>
        <v>11497</v>
      </c>
    </row>
    <row r="155" spans="4:7" x14ac:dyDescent="0.4">
      <c r="D155" s="21">
        <v>1</v>
      </c>
      <c r="E155" s="29">
        <v>8000</v>
      </c>
      <c r="F155" s="68">
        <v>13140</v>
      </c>
      <c r="G155" s="60">
        <f t="shared" si="9"/>
        <v>13140</v>
      </c>
    </row>
    <row r="156" spans="4:7" x14ac:dyDescent="0.4">
      <c r="D156" s="21">
        <v>1</v>
      </c>
      <c r="E156" s="29">
        <v>9000</v>
      </c>
      <c r="F156" s="68">
        <v>14782</v>
      </c>
      <c r="G156" s="60">
        <f t="shared" si="9"/>
        <v>14782</v>
      </c>
    </row>
    <row r="157" spans="4:7" x14ac:dyDescent="0.4">
      <c r="D157" s="21">
        <v>1</v>
      </c>
      <c r="E157" s="29">
        <v>10000</v>
      </c>
      <c r="F157" s="68">
        <v>16425</v>
      </c>
      <c r="G157" s="60">
        <f t="shared" si="9"/>
        <v>16425</v>
      </c>
    </row>
    <row r="158" spans="4:7" x14ac:dyDescent="0.4">
      <c r="D158" s="21">
        <v>1</v>
      </c>
      <c r="E158" s="29">
        <v>12000</v>
      </c>
      <c r="F158" s="68">
        <v>19710</v>
      </c>
      <c r="G158" s="60">
        <f t="shared" si="9"/>
        <v>19710</v>
      </c>
    </row>
    <row r="159" spans="4:7" x14ac:dyDescent="0.4">
      <c r="D159" s="21">
        <v>1</v>
      </c>
      <c r="E159" s="29">
        <v>14000</v>
      </c>
      <c r="F159" s="68">
        <v>22995</v>
      </c>
      <c r="G159" s="60">
        <f t="shared" si="9"/>
        <v>22995</v>
      </c>
    </row>
    <row r="160" spans="4:7" x14ac:dyDescent="0.4">
      <c r="D160" s="21">
        <v>1</v>
      </c>
      <c r="E160" s="29">
        <v>16000</v>
      </c>
      <c r="F160" s="68">
        <v>26280</v>
      </c>
      <c r="G160" s="60">
        <f t="shared" si="9"/>
        <v>26280</v>
      </c>
    </row>
    <row r="161" spans="4:7" x14ac:dyDescent="0.4">
      <c r="D161" s="21">
        <v>1</v>
      </c>
      <c r="E161" s="29">
        <v>18000</v>
      </c>
      <c r="F161" s="68">
        <v>29565</v>
      </c>
      <c r="G161" s="60">
        <f t="shared" si="9"/>
        <v>29565</v>
      </c>
    </row>
    <row r="162" spans="4:7" x14ac:dyDescent="0.4">
      <c r="D162" s="21">
        <v>1</v>
      </c>
      <c r="E162" s="29">
        <v>20000</v>
      </c>
      <c r="F162" s="68">
        <v>32850</v>
      </c>
      <c r="G162" s="60">
        <f t="shared" si="9"/>
        <v>32850</v>
      </c>
    </row>
    <row r="163" spans="4:7" x14ac:dyDescent="0.4">
      <c r="D163" s="21">
        <v>1</v>
      </c>
      <c r="E163" s="29">
        <v>22000</v>
      </c>
      <c r="F163" s="68">
        <v>36135</v>
      </c>
      <c r="G163" s="60">
        <f t="shared" si="9"/>
        <v>36135</v>
      </c>
    </row>
    <row r="164" spans="4:7" x14ac:dyDescent="0.4">
      <c r="D164" s="21">
        <v>1</v>
      </c>
      <c r="E164" s="29">
        <v>24000</v>
      </c>
      <c r="F164" s="68">
        <v>39420</v>
      </c>
      <c r="G164" s="60">
        <f t="shared" si="9"/>
        <v>39420</v>
      </c>
    </row>
    <row r="165" spans="4:7" ht="19.5" thickBot="1" x14ac:dyDescent="0.45">
      <c r="D165" s="22">
        <v>1</v>
      </c>
      <c r="E165" s="30">
        <v>25000</v>
      </c>
      <c r="F165" s="71">
        <v>41062</v>
      </c>
      <c r="G165" s="61">
        <f t="shared" si="9"/>
        <v>41062</v>
      </c>
    </row>
    <row r="166" spans="4:7" x14ac:dyDescent="0.4">
      <c r="D166" s="45">
        <v>2</v>
      </c>
      <c r="E166" s="46">
        <v>3500</v>
      </c>
      <c r="F166" s="70">
        <v>3832</v>
      </c>
      <c r="G166" s="65">
        <f t="shared" ref="G166:G181" si="10">INT(B6*0.018/12*2)</f>
        <v>3832</v>
      </c>
    </row>
    <row r="167" spans="4:7" x14ac:dyDescent="0.4">
      <c r="D167" s="21">
        <v>2</v>
      </c>
      <c r="E167" s="29">
        <v>4000</v>
      </c>
      <c r="F167" s="68">
        <v>4380</v>
      </c>
      <c r="G167" s="60">
        <f t="shared" si="10"/>
        <v>4380</v>
      </c>
    </row>
    <row r="168" spans="4:7" x14ac:dyDescent="0.4">
      <c r="D168" s="21">
        <v>2</v>
      </c>
      <c r="E168" s="29">
        <v>5000</v>
      </c>
      <c r="F168" s="68">
        <v>5475</v>
      </c>
      <c r="G168" s="60">
        <f t="shared" si="10"/>
        <v>5475</v>
      </c>
    </row>
    <row r="169" spans="4:7" x14ac:dyDescent="0.4">
      <c r="D169" s="21">
        <v>2</v>
      </c>
      <c r="E169" s="29">
        <v>6000</v>
      </c>
      <c r="F169" s="68">
        <v>6570</v>
      </c>
      <c r="G169" s="60">
        <f t="shared" si="10"/>
        <v>6570</v>
      </c>
    </row>
    <row r="170" spans="4:7" x14ac:dyDescent="0.4">
      <c r="D170" s="21">
        <v>2</v>
      </c>
      <c r="E170" s="29">
        <v>7000</v>
      </c>
      <c r="F170" s="68">
        <v>7665</v>
      </c>
      <c r="G170" s="60">
        <f t="shared" si="10"/>
        <v>7665</v>
      </c>
    </row>
    <row r="171" spans="4:7" x14ac:dyDescent="0.4">
      <c r="D171" s="21">
        <v>2</v>
      </c>
      <c r="E171" s="29">
        <v>8000</v>
      </c>
      <c r="F171" s="68">
        <v>8760</v>
      </c>
      <c r="G171" s="60">
        <f t="shared" si="10"/>
        <v>8760</v>
      </c>
    </row>
    <row r="172" spans="4:7" x14ac:dyDescent="0.4">
      <c r="D172" s="21">
        <v>2</v>
      </c>
      <c r="E172" s="29">
        <v>9000</v>
      </c>
      <c r="F172" s="68">
        <v>9855</v>
      </c>
      <c r="G172" s="60">
        <f t="shared" si="10"/>
        <v>9855</v>
      </c>
    </row>
    <row r="173" spans="4:7" x14ac:dyDescent="0.4">
      <c r="D173" s="21">
        <v>2</v>
      </c>
      <c r="E173" s="29">
        <v>10000</v>
      </c>
      <c r="F173" s="68">
        <v>10950</v>
      </c>
      <c r="G173" s="60">
        <f t="shared" si="10"/>
        <v>10950</v>
      </c>
    </row>
    <row r="174" spans="4:7" x14ac:dyDescent="0.4">
      <c r="D174" s="21">
        <v>2</v>
      </c>
      <c r="E174" s="29">
        <v>12000</v>
      </c>
      <c r="F174" s="68">
        <v>13140</v>
      </c>
      <c r="G174" s="60">
        <f t="shared" si="10"/>
        <v>13140</v>
      </c>
    </row>
    <row r="175" spans="4:7" x14ac:dyDescent="0.4">
      <c r="D175" s="21">
        <v>2</v>
      </c>
      <c r="E175" s="29">
        <v>14000</v>
      </c>
      <c r="F175" s="68">
        <v>15330</v>
      </c>
      <c r="G175" s="60">
        <f t="shared" si="10"/>
        <v>15330</v>
      </c>
    </row>
    <row r="176" spans="4:7" x14ac:dyDescent="0.4">
      <c r="D176" s="21">
        <v>2</v>
      </c>
      <c r="E176" s="29">
        <v>16000</v>
      </c>
      <c r="F176" s="68">
        <v>17520</v>
      </c>
      <c r="G176" s="60">
        <f t="shared" si="10"/>
        <v>17520</v>
      </c>
    </row>
    <row r="177" spans="4:7" x14ac:dyDescent="0.4">
      <c r="D177" s="21">
        <v>2</v>
      </c>
      <c r="E177" s="29">
        <v>18000</v>
      </c>
      <c r="F177" s="68">
        <v>19710</v>
      </c>
      <c r="G177" s="60">
        <f t="shared" si="10"/>
        <v>19710</v>
      </c>
    </row>
    <row r="178" spans="4:7" x14ac:dyDescent="0.4">
      <c r="D178" s="21">
        <v>2</v>
      </c>
      <c r="E178" s="29">
        <v>20000</v>
      </c>
      <c r="F178" s="68">
        <v>21900</v>
      </c>
      <c r="G178" s="60">
        <f t="shared" si="10"/>
        <v>21900</v>
      </c>
    </row>
    <row r="179" spans="4:7" x14ac:dyDescent="0.4">
      <c r="D179" s="21">
        <v>2</v>
      </c>
      <c r="E179" s="29">
        <v>22000</v>
      </c>
      <c r="F179" s="68">
        <v>24090</v>
      </c>
      <c r="G179" s="60">
        <f t="shared" si="10"/>
        <v>24090</v>
      </c>
    </row>
    <row r="180" spans="4:7" x14ac:dyDescent="0.4">
      <c r="D180" s="21">
        <v>2</v>
      </c>
      <c r="E180" s="29">
        <v>24000</v>
      </c>
      <c r="F180" s="68">
        <v>26280</v>
      </c>
      <c r="G180" s="60">
        <f t="shared" si="10"/>
        <v>26280</v>
      </c>
    </row>
    <row r="181" spans="4:7" ht="19.5" thickBot="1" x14ac:dyDescent="0.45">
      <c r="D181" s="22">
        <v>2</v>
      </c>
      <c r="E181" s="30">
        <v>25000</v>
      </c>
      <c r="F181" s="71">
        <v>27375</v>
      </c>
      <c r="G181" s="61">
        <f t="shared" si="10"/>
        <v>27375</v>
      </c>
    </row>
    <row r="182" spans="4:7" x14ac:dyDescent="0.4">
      <c r="D182" s="45">
        <v>3</v>
      </c>
      <c r="E182" s="46">
        <v>3500</v>
      </c>
      <c r="F182" s="70">
        <v>1916</v>
      </c>
      <c r="G182" s="65">
        <f t="shared" ref="G182:G197" si="11">INT(B6*0.018/12*1)</f>
        <v>1916</v>
      </c>
    </row>
    <row r="183" spans="4:7" x14ac:dyDescent="0.4">
      <c r="D183" s="21">
        <v>3</v>
      </c>
      <c r="E183" s="29">
        <v>4000</v>
      </c>
      <c r="F183" s="68">
        <v>2190</v>
      </c>
      <c r="G183" s="60">
        <f t="shared" si="11"/>
        <v>2190</v>
      </c>
    </row>
    <row r="184" spans="4:7" x14ac:dyDescent="0.4">
      <c r="D184" s="21">
        <v>3</v>
      </c>
      <c r="E184" s="29">
        <v>5000</v>
      </c>
      <c r="F184" s="68">
        <v>2737</v>
      </c>
      <c r="G184" s="60">
        <f t="shared" si="11"/>
        <v>2737</v>
      </c>
    </row>
    <row r="185" spans="4:7" x14ac:dyDescent="0.4">
      <c r="D185" s="21">
        <v>3</v>
      </c>
      <c r="E185" s="29">
        <v>6000</v>
      </c>
      <c r="F185" s="68">
        <v>3285</v>
      </c>
      <c r="G185" s="60">
        <f t="shared" si="11"/>
        <v>3285</v>
      </c>
    </row>
    <row r="186" spans="4:7" x14ac:dyDescent="0.4">
      <c r="D186" s="21">
        <v>3</v>
      </c>
      <c r="E186" s="29">
        <v>7000</v>
      </c>
      <c r="F186" s="68">
        <v>3832</v>
      </c>
      <c r="G186" s="60">
        <f t="shared" si="11"/>
        <v>3832</v>
      </c>
    </row>
    <row r="187" spans="4:7" x14ac:dyDescent="0.4">
      <c r="D187" s="21">
        <v>3</v>
      </c>
      <c r="E187" s="29">
        <v>8000</v>
      </c>
      <c r="F187" s="68">
        <v>4380</v>
      </c>
      <c r="G187" s="60">
        <f t="shared" si="11"/>
        <v>4380</v>
      </c>
    </row>
    <row r="188" spans="4:7" x14ac:dyDescent="0.4">
      <c r="D188" s="21">
        <v>3</v>
      </c>
      <c r="E188" s="29">
        <v>9000</v>
      </c>
      <c r="F188" s="68">
        <v>4927</v>
      </c>
      <c r="G188" s="60">
        <f t="shared" si="11"/>
        <v>4927</v>
      </c>
    </row>
    <row r="189" spans="4:7" x14ac:dyDescent="0.4">
      <c r="D189" s="21">
        <v>3</v>
      </c>
      <c r="E189" s="29">
        <v>10000</v>
      </c>
      <c r="F189" s="68">
        <v>5475</v>
      </c>
      <c r="G189" s="60">
        <f t="shared" si="11"/>
        <v>5475</v>
      </c>
    </row>
    <row r="190" spans="4:7" x14ac:dyDescent="0.4">
      <c r="D190" s="21">
        <v>3</v>
      </c>
      <c r="E190" s="29">
        <v>12000</v>
      </c>
      <c r="F190" s="68">
        <v>6570</v>
      </c>
      <c r="G190" s="60">
        <f t="shared" si="11"/>
        <v>6570</v>
      </c>
    </row>
    <row r="191" spans="4:7" x14ac:dyDescent="0.4">
      <c r="D191" s="21">
        <v>3</v>
      </c>
      <c r="E191" s="29">
        <v>14000</v>
      </c>
      <c r="F191" s="68">
        <v>7665</v>
      </c>
      <c r="G191" s="60">
        <f t="shared" si="11"/>
        <v>7665</v>
      </c>
    </row>
    <row r="192" spans="4:7" x14ac:dyDescent="0.4">
      <c r="D192" s="21">
        <v>3</v>
      </c>
      <c r="E192" s="29">
        <v>16000</v>
      </c>
      <c r="F192" s="68">
        <v>8760</v>
      </c>
      <c r="G192" s="60">
        <f t="shared" si="11"/>
        <v>8760</v>
      </c>
    </row>
    <row r="193" spans="4:7" x14ac:dyDescent="0.4">
      <c r="D193" s="21">
        <v>3</v>
      </c>
      <c r="E193" s="29">
        <v>18000</v>
      </c>
      <c r="F193" s="68">
        <v>9855</v>
      </c>
      <c r="G193" s="60">
        <f t="shared" si="11"/>
        <v>9855</v>
      </c>
    </row>
    <row r="194" spans="4:7" x14ac:dyDescent="0.4">
      <c r="D194" s="21">
        <v>3</v>
      </c>
      <c r="E194" s="29">
        <v>20000</v>
      </c>
      <c r="F194" s="68">
        <v>10950</v>
      </c>
      <c r="G194" s="60">
        <f t="shared" si="11"/>
        <v>10950</v>
      </c>
    </row>
    <row r="195" spans="4:7" x14ac:dyDescent="0.4">
      <c r="D195" s="21">
        <v>3</v>
      </c>
      <c r="E195" s="29">
        <v>22000</v>
      </c>
      <c r="F195" s="68">
        <v>12045</v>
      </c>
      <c r="G195" s="60">
        <f t="shared" si="11"/>
        <v>12045</v>
      </c>
    </row>
    <row r="196" spans="4:7" x14ac:dyDescent="0.4">
      <c r="D196" s="21">
        <v>3</v>
      </c>
      <c r="E196" s="29">
        <v>24000</v>
      </c>
      <c r="F196" s="68">
        <v>13140</v>
      </c>
      <c r="G196" s="60">
        <f t="shared" si="11"/>
        <v>13140</v>
      </c>
    </row>
    <row r="197" spans="4:7" ht="19.5" thickBot="1" x14ac:dyDescent="0.45">
      <c r="D197" s="22">
        <v>3</v>
      </c>
      <c r="E197" s="30">
        <v>25000</v>
      </c>
      <c r="F197" s="71">
        <v>13687</v>
      </c>
      <c r="G197" s="61">
        <f t="shared" si="11"/>
        <v>13687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7F8C-70BA-45AE-A65F-E7532A602679}">
  <dimension ref="A1:E13"/>
  <sheetViews>
    <sheetView workbookViewId="0">
      <selection activeCell="B11" sqref="B11"/>
    </sheetView>
  </sheetViews>
  <sheetFormatPr defaultRowHeight="18.75" x14ac:dyDescent="0.4"/>
  <cols>
    <col min="2" max="2" width="9" style="9"/>
  </cols>
  <sheetData>
    <row r="1" spans="1:5" x14ac:dyDescent="0.35">
      <c r="A1" s="118" t="s">
        <v>33</v>
      </c>
      <c r="B1" s="119" t="s">
        <v>3</v>
      </c>
      <c r="D1" s="47" t="s">
        <v>36</v>
      </c>
      <c r="E1" s="47"/>
    </row>
    <row r="2" spans="1:5" x14ac:dyDescent="0.35">
      <c r="A2" s="97">
        <v>1</v>
      </c>
      <c r="B2" s="116">
        <v>3000</v>
      </c>
      <c r="D2" s="47" t="s">
        <v>35</v>
      </c>
      <c r="E2" s="47"/>
    </row>
    <row r="3" spans="1:5" x14ac:dyDescent="0.35">
      <c r="A3" s="97">
        <v>2</v>
      </c>
      <c r="B3" s="116">
        <v>2000</v>
      </c>
    </row>
    <row r="4" spans="1:5" x14ac:dyDescent="0.35">
      <c r="A4" s="97">
        <v>3</v>
      </c>
      <c r="B4" s="116">
        <v>1000</v>
      </c>
    </row>
    <row r="5" spans="1:5" x14ac:dyDescent="0.35">
      <c r="A5" s="97">
        <v>4</v>
      </c>
      <c r="B5" s="116">
        <v>12000</v>
      </c>
    </row>
    <row r="6" spans="1:5" x14ac:dyDescent="0.35">
      <c r="A6" s="97">
        <v>5</v>
      </c>
      <c r="B6" s="116">
        <v>11000</v>
      </c>
    </row>
    <row r="7" spans="1:5" x14ac:dyDescent="0.35">
      <c r="A7" s="97">
        <v>6</v>
      </c>
      <c r="B7" s="116">
        <v>10000</v>
      </c>
    </row>
    <row r="8" spans="1:5" x14ac:dyDescent="0.35">
      <c r="A8" s="97">
        <v>7</v>
      </c>
      <c r="B8" s="116">
        <v>9000</v>
      </c>
    </row>
    <row r="9" spans="1:5" x14ac:dyDescent="0.35">
      <c r="A9" s="97">
        <v>8</v>
      </c>
      <c r="B9" s="116">
        <v>8000</v>
      </c>
    </row>
    <row r="10" spans="1:5" x14ac:dyDescent="0.35">
      <c r="A10" s="97">
        <v>9</v>
      </c>
      <c r="B10" s="116">
        <v>7000</v>
      </c>
    </row>
    <row r="11" spans="1:5" x14ac:dyDescent="0.35">
      <c r="A11" s="97">
        <v>10</v>
      </c>
      <c r="B11" s="116">
        <v>6000</v>
      </c>
    </row>
    <row r="12" spans="1:5" x14ac:dyDescent="0.35">
      <c r="A12" s="97">
        <v>11</v>
      </c>
      <c r="B12" s="116">
        <v>5000</v>
      </c>
    </row>
    <row r="13" spans="1:5" x14ac:dyDescent="0.35">
      <c r="A13" s="97">
        <v>12</v>
      </c>
      <c r="B13" s="116">
        <v>4000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E50B-1338-4D1D-A48D-A500FE8D19E0}">
  <dimension ref="A1:P22"/>
  <sheetViews>
    <sheetView zoomScaleNormal="100" workbookViewId="0">
      <selection activeCell="E12" sqref="E12"/>
    </sheetView>
  </sheetViews>
  <sheetFormatPr defaultRowHeight="18.75" x14ac:dyDescent="0.4"/>
  <cols>
    <col min="1" max="1" width="9" style="1"/>
    <col min="2" max="2" width="11.625" style="1" customWidth="1"/>
    <col min="3" max="3" width="8.625" hidden="1" customWidth="1"/>
    <col min="4" max="4" width="10.625" style="1" customWidth="1"/>
    <col min="5" max="6" width="10.625" customWidth="1"/>
    <col min="7" max="7" width="10.625" style="1" customWidth="1"/>
    <col min="8" max="15" width="10.625" customWidth="1"/>
  </cols>
  <sheetData>
    <row r="1" spans="1:16" ht="19.5" customHeight="1" thickBot="1" x14ac:dyDescent="0.45">
      <c r="B1" s="2" t="s">
        <v>7</v>
      </c>
      <c r="F1" s="106" t="s">
        <v>8</v>
      </c>
      <c r="H1" s="8"/>
      <c r="K1" s="109" t="s">
        <v>23</v>
      </c>
      <c r="L1" s="108">
        <v>1000</v>
      </c>
      <c r="M1" s="107" t="s">
        <v>24</v>
      </c>
    </row>
    <row r="2" spans="1:16" ht="19.5" thickBot="1" x14ac:dyDescent="0.45">
      <c r="D2" s="2" t="s">
        <v>6</v>
      </c>
      <c r="E2" s="47"/>
      <c r="F2" s="47"/>
      <c r="G2" s="2"/>
      <c r="H2" s="47"/>
      <c r="I2" s="47" t="s">
        <v>5</v>
      </c>
      <c r="J2" s="47"/>
      <c r="K2" s="110" t="s">
        <v>22</v>
      </c>
      <c r="L2" s="111">
        <v>10000</v>
      </c>
      <c r="M2" s="112" t="s">
        <v>24</v>
      </c>
    </row>
    <row r="3" spans="1:16" ht="19.5" thickBot="1" x14ac:dyDescent="0.45">
      <c r="D3" s="2" t="s">
        <v>21</v>
      </c>
      <c r="E3" s="47"/>
      <c r="F3" s="47"/>
      <c r="G3" s="2"/>
      <c r="H3" s="47"/>
      <c r="I3" s="47"/>
      <c r="J3" s="47"/>
    </row>
    <row r="4" spans="1:16" x14ac:dyDescent="0.4">
      <c r="A4" s="166"/>
      <c r="B4" s="88" t="s">
        <v>4</v>
      </c>
      <c r="C4" s="89"/>
      <c r="D4" s="5" t="s">
        <v>9</v>
      </c>
      <c r="E4" s="6" t="s">
        <v>10</v>
      </c>
      <c r="F4" s="5" t="s">
        <v>11</v>
      </c>
      <c r="G4" s="6" t="s">
        <v>12</v>
      </c>
      <c r="H4" s="5" t="s">
        <v>13</v>
      </c>
      <c r="I4" s="6" t="s">
        <v>14</v>
      </c>
      <c r="J4" s="5" t="s">
        <v>15</v>
      </c>
      <c r="K4" s="6" t="s">
        <v>16</v>
      </c>
      <c r="L4" s="5" t="s">
        <v>17</v>
      </c>
      <c r="M4" s="6" t="s">
        <v>18</v>
      </c>
      <c r="N4" s="5" t="s">
        <v>19</v>
      </c>
      <c r="O4" s="7" t="s">
        <v>20</v>
      </c>
    </row>
    <row r="5" spans="1:16" x14ac:dyDescent="0.4">
      <c r="A5" s="167"/>
      <c r="B5" s="90" t="s">
        <v>3</v>
      </c>
      <c r="C5" s="91"/>
      <c r="D5" s="92">
        <v>12000</v>
      </c>
      <c r="E5" s="93">
        <v>11000</v>
      </c>
      <c r="F5" s="92">
        <v>10000</v>
      </c>
      <c r="G5" s="93">
        <v>9000</v>
      </c>
      <c r="H5" s="92">
        <v>8000</v>
      </c>
      <c r="I5" s="93">
        <v>7000</v>
      </c>
      <c r="J5" s="92">
        <v>6000</v>
      </c>
      <c r="K5" s="93">
        <v>5000</v>
      </c>
      <c r="L5" s="92">
        <v>4000</v>
      </c>
      <c r="M5" s="93">
        <v>3000</v>
      </c>
      <c r="N5" s="92">
        <v>2000</v>
      </c>
      <c r="O5" s="94">
        <v>1000</v>
      </c>
      <c r="P5" s="86"/>
    </row>
    <row r="6" spans="1:16" x14ac:dyDescent="0.4">
      <c r="A6" s="95" t="s">
        <v>0</v>
      </c>
      <c r="B6" s="90" t="s">
        <v>1</v>
      </c>
      <c r="C6" s="96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87"/>
    </row>
    <row r="7" spans="1:16" x14ac:dyDescent="0.4">
      <c r="A7" s="3">
        <v>3500</v>
      </c>
      <c r="B7" s="97">
        <v>1277500</v>
      </c>
      <c r="C7" s="91">
        <v>1.7999999999999999E-2</v>
      </c>
      <c r="D7" s="92">
        <f t="shared" ref="D7:D22" si="0">INT(B7*0.018/12*12)</f>
        <v>22995</v>
      </c>
      <c r="E7" s="98">
        <f t="shared" ref="E7:E22" si="1">INT(B7*0.018/12*11)</f>
        <v>21078</v>
      </c>
      <c r="F7" s="99">
        <f t="shared" ref="F7:F22" si="2">INT(B7*0.018/12*10)</f>
        <v>19162</v>
      </c>
      <c r="G7" s="93">
        <f t="shared" ref="G7:G22" si="3">INT(B7*0.018/12*9)</f>
        <v>17246</v>
      </c>
      <c r="H7" s="92">
        <f t="shared" ref="H7:H22" si="4">INT(B7*0.018/12*8)</f>
        <v>15330</v>
      </c>
      <c r="I7" s="93">
        <f t="shared" ref="I7:I22" si="5">INT(B7*0.018/12*7)</f>
        <v>13413</v>
      </c>
      <c r="J7" s="92">
        <f t="shared" ref="J7:J22" si="6">INT(B7*0.018/12*6)</f>
        <v>11497</v>
      </c>
      <c r="K7" s="93">
        <f t="shared" ref="K7:K22" si="7">INT(B7*0.018/12*5)</f>
        <v>9581</v>
      </c>
      <c r="L7" s="92">
        <f t="shared" ref="L7:L22" si="8">INT(B7*0.018/12*4)</f>
        <v>7665</v>
      </c>
      <c r="M7" s="93">
        <f t="shared" ref="M7:M22" si="9">INT(B7*0.018/12*3)</f>
        <v>5748</v>
      </c>
      <c r="N7" s="92">
        <f t="shared" ref="N7:N22" si="10">INT(B7*0.018/12*2)</f>
        <v>3832</v>
      </c>
      <c r="O7" s="94">
        <f t="shared" ref="O7:O22" si="11">INT(B7*0.018/12*1)</f>
        <v>1916</v>
      </c>
    </row>
    <row r="8" spans="1:16" x14ac:dyDescent="0.4">
      <c r="A8" s="3">
        <v>4000</v>
      </c>
      <c r="B8" s="97">
        <v>1460000</v>
      </c>
      <c r="C8" s="91">
        <v>1.7999999999999999E-2</v>
      </c>
      <c r="D8" s="92">
        <f t="shared" si="0"/>
        <v>26280</v>
      </c>
      <c r="E8" s="98">
        <f t="shared" si="1"/>
        <v>24090</v>
      </c>
      <c r="F8" s="99">
        <f t="shared" si="2"/>
        <v>21900</v>
      </c>
      <c r="G8" s="93">
        <f t="shared" si="3"/>
        <v>19710</v>
      </c>
      <c r="H8" s="92">
        <f t="shared" si="4"/>
        <v>17520</v>
      </c>
      <c r="I8" s="93">
        <f t="shared" si="5"/>
        <v>15330</v>
      </c>
      <c r="J8" s="92">
        <f t="shared" si="6"/>
        <v>13140</v>
      </c>
      <c r="K8" s="93">
        <f t="shared" si="7"/>
        <v>10950</v>
      </c>
      <c r="L8" s="92">
        <f t="shared" si="8"/>
        <v>8760</v>
      </c>
      <c r="M8" s="93">
        <f t="shared" si="9"/>
        <v>6570</v>
      </c>
      <c r="N8" s="92">
        <f t="shared" si="10"/>
        <v>4380</v>
      </c>
      <c r="O8" s="94">
        <f t="shared" si="11"/>
        <v>2190</v>
      </c>
    </row>
    <row r="9" spans="1:16" x14ac:dyDescent="0.4">
      <c r="A9" s="3">
        <v>5000</v>
      </c>
      <c r="B9" s="97">
        <v>1825000</v>
      </c>
      <c r="C9" s="91">
        <v>1.7999999999999999E-2</v>
      </c>
      <c r="D9" s="92">
        <f t="shared" si="0"/>
        <v>32850</v>
      </c>
      <c r="E9" s="98">
        <f t="shared" si="1"/>
        <v>30112</v>
      </c>
      <c r="F9" s="99">
        <f t="shared" si="2"/>
        <v>27375</v>
      </c>
      <c r="G9" s="93">
        <f t="shared" si="3"/>
        <v>24637</v>
      </c>
      <c r="H9" s="92">
        <f t="shared" si="4"/>
        <v>21900</v>
      </c>
      <c r="I9" s="93">
        <f t="shared" si="5"/>
        <v>19162</v>
      </c>
      <c r="J9" s="92">
        <f t="shared" si="6"/>
        <v>16425</v>
      </c>
      <c r="K9" s="93">
        <f t="shared" si="7"/>
        <v>13687</v>
      </c>
      <c r="L9" s="92">
        <f t="shared" si="8"/>
        <v>10950</v>
      </c>
      <c r="M9" s="93">
        <f t="shared" si="9"/>
        <v>8212</v>
      </c>
      <c r="N9" s="92">
        <f t="shared" si="10"/>
        <v>5475</v>
      </c>
      <c r="O9" s="94">
        <f t="shared" si="11"/>
        <v>2737</v>
      </c>
    </row>
    <row r="10" spans="1:16" x14ac:dyDescent="0.4">
      <c r="A10" s="3">
        <v>6000</v>
      </c>
      <c r="B10" s="97">
        <v>2190000</v>
      </c>
      <c r="C10" s="91">
        <v>1.7999999999999999E-2</v>
      </c>
      <c r="D10" s="92">
        <f t="shared" si="0"/>
        <v>39420</v>
      </c>
      <c r="E10" s="98">
        <f t="shared" si="1"/>
        <v>36135</v>
      </c>
      <c r="F10" s="99">
        <f t="shared" si="2"/>
        <v>32850</v>
      </c>
      <c r="G10" s="93">
        <f t="shared" si="3"/>
        <v>29565</v>
      </c>
      <c r="H10" s="92">
        <f t="shared" si="4"/>
        <v>26280</v>
      </c>
      <c r="I10" s="93">
        <f t="shared" si="5"/>
        <v>22995</v>
      </c>
      <c r="J10" s="92">
        <f t="shared" si="6"/>
        <v>19710</v>
      </c>
      <c r="K10" s="93">
        <f t="shared" si="7"/>
        <v>16425</v>
      </c>
      <c r="L10" s="92">
        <f t="shared" si="8"/>
        <v>13140</v>
      </c>
      <c r="M10" s="93">
        <f t="shared" si="9"/>
        <v>9855</v>
      </c>
      <c r="N10" s="92">
        <f t="shared" si="10"/>
        <v>6570</v>
      </c>
      <c r="O10" s="94">
        <f t="shared" si="11"/>
        <v>3285</v>
      </c>
    </row>
    <row r="11" spans="1:16" x14ac:dyDescent="0.4">
      <c r="A11" s="3">
        <v>7000</v>
      </c>
      <c r="B11" s="97">
        <v>2555000</v>
      </c>
      <c r="C11" s="91">
        <v>1.7999999999999999E-2</v>
      </c>
      <c r="D11" s="92">
        <f t="shared" si="0"/>
        <v>45990</v>
      </c>
      <c r="E11" s="98">
        <f t="shared" si="1"/>
        <v>42157</v>
      </c>
      <c r="F11" s="99">
        <f t="shared" si="2"/>
        <v>38325</v>
      </c>
      <c r="G11" s="93">
        <f t="shared" si="3"/>
        <v>34492</v>
      </c>
      <c r="H11" s="92">
        <f t="shared" si="4"/>
        <v>30660</v>
      </c>
      <c r="I11" s="93">
        <f t="shared" si="5"/>
        <v>26827</v>
      </c>
      <c r="J11" s="92">
        <f t="shared" si="6"/>
        <v>22995</v>
      </c>
      <c r="K11" s="93">
        <f t="shared" si="7"/>
        <v>19162</v>
      </c>
      <c r="L11" s="92">
        <f t="shared" si="8"/>
        <v>15330</v>
      </c>
      <c r="M11" s="93">
        <f t="shared" si="9"/>
        <v>11497</v>
      </c>
      <c r="N11" s="92">
        <f t="shared" si="10"/>
        <v>7665</v>
      </c>
      <c r="O11" s="94">
        <f t="shared" si="11"/>
        <v>3832</v>
      </c>
    </row>
    <row r="12" spans="1:16" x14ac:dyDescent="0.4">
      <c r="A12" s="3">
        <v>8000</v>
      </c>
      <c r="B12" s="97">
        <v>2920000</v>
      </c>
      <c r="C12" s="91">
        <v>1.7999999999999999E-2</v>
      </c>
      <c r="D12" s="92">
        <f t="shared" si="0"/>
        <v>52560</v>
      </c>
      <c r="E12" s="98">
        <f t="shared" si="1"/>
        <v>48180</v>
      </c>
      <c r="F12" s="99">
        <f t="shared" si="2"/>
        <v>43800</v>
      </c>
      <c r="G12" s="93">
        <f t="shared" si="3"/>
        <v>39420</v>
      </c>
      <c r="H12" s="92">
        <f t="shared" si="4"/>
        <v>35040</v>
      </c>
      <c r="I12" s="93">
        <f t="shared" si="5"/>
        <v>30660</v>
      </c>
      <c r="J12" s="92">
        <f t="shared" si="6"/>
        <v>26280</v>
      </c>
      <c r="K12" s="93">
        <f t="shared" si="7"/>
        <v>21900</v>
      </c>
      <c r="L12" s="92">
        <f t="shared" si="8"/>
        <v>17520</v>
      </c>
      <c r="M12" s="93">
        <f t="shared" si="9"/>
        <v>13140</v>
      </c>
      <c r="N12" s="92">
        <f t="shared" si="10"/>
        <v>8760</v>
      </c>
      <c r="O12" s="94">
        <f t="shared" si="11"/>
        <v>4380</v>
      </c>
    </row>
    <row r="13" spans="1:16" x14ac:dyDescent="0.4">
      <c r="A13" s="3">
        <v>9000</v>
      </c>
      <c r="B13" s="97">
        <v>3285000</v>
      </c>
      <c r="C13" s="91">
        <v>1.7999999999999999E-2</v>
      </c>
      <c r="D13" s="92">
        <f t="shared" si="0"/>
        <v>59130</v>
      </c>
      <c r="E13" s="98">
        <f t="shared" si="1"/>
        <v>54202</v>
      </c>
      <c r="F13" s="99">
        <f t="shared" si="2"/>
        <v>49275</v>
      </c>
      <c r="G13" s="93">
        <f t="shared" si="3"/>
        <v>44347</v>
      </c>
      <c r="H13" s="92">
        <f t="shared" si="4"/>
        <v>39420</v>
      </c>
      <c r="I13" s="93">
        <f t="shared" si="5"/>
        <v>34492</v>
      </c>
      <c r="J13" s="92">
        <f t="shared" si="6"/>
        <v>29565</v>
      </c>
      <c r="K13" s="93">
        <f t="shared" si="7"/>
        <v>24637</v>
      </c>
      <c r="L13" s="92">
        <f t="shared" si="8"/>
        <v>19710</v>
      </c>
      <c r="M13" s="93">
        <f t="shared" si="9"/>
        <v>14782</v>
      </c>
      <c r="N13" s="92">
        <f t="shared" si="10"/>
        <v>9855</v>
      </c>
      <c r="O13" s="94">
        <f t="shared" si="11"/>
        <v>4927</v>
      </c>
    </row>
    <row r="14" spans="1:16" x14ac:dyDescent="0.4">
      <c r="A14" s="3">
        <v>10000</v>
      </c>
      <c r="B14" s="97">
        <v>3650000</v>
      </c>
      <c r="C14" s="91">
        <v>1.7999999999999999E-2</v>
      </c>
      <c r="D14" s="92">
        <f t="shared" si="0"/>
        <v>65700</v>
      </c>
      <c r="E14" s="98">
        <f t="shared" si="1"/>
        <v>60225</v>
      </c>
      <c r="F14" s="99">
        <f t="shared" si="2"/>
        <v>54750</v>
      </c>
      <c r="G14" s="93">
        <f t="shared" si="3"/>
        <v>49275</v>
      </c>
      <c r="H14" s="92">
        <f t="shared" si="4"/>
        <v>43800</v>
      </c>
      <c r="I14" s="93">
        <f t="shared" si="5"/>
        <v>38325</v>
      </c>
      <c r="J14" s="92">
        <f t="shared" si="6"/>
        <v>32850</v>
      </c>
      <c r="K14" s="93">
        <f t="shared" si="7"/>
        <v>27375</v>
      </c>
      <c r="L14" s="92">
        <f t="shared" si="8"/>
        <v>21900</v>
      </c>
      <c r="M14" s="93">
        <f t="shared" si="9"/>
        <v>16425</v>
      </c>
      <c r="N14" s="92">
        <f t="shared" si="10"/>
        <v>10950</v>
      </c>
      <c r="O14" s="94">
        <f t="shared" si="11"/>
        <v>5475</v>
      </c>
    </row>
    <row r="15" spans="1:16" x14ac:dyDescent="0.4">
      <c r="A15" s="3">
        <v>12000</v>
      </c>
      <c r="B15" s="97">
        <v>4380000</v>
      </c>
      <c r="C15" s="91">
        <v>1.7999999999999999E-2</v>
      </c>
      <c r="D15" s="92">
        <f t="shared" si="0"/>
        <v>78840</v>
      </c>
      <c r="E15" s="98">
        <f t="shared" si="1"/>
        <v>72270</v>
      </c>
      <c r="F15" s="99">
        <f t="shared" si="2"/>
        <v>65700</v>
      </c>
      <c r="G15" s="93">
        <f t="shared" si="3"/>
        <v>59130</v>
      </c>
      <c r="H15" s="92">
        <f t="shared" si="4"/>
        <v>52560</v>
      </c>
      <c r="I15" s="93">
        <f t="shared" si="5"/>
        <v>45990</v>
      </c>
      <c r="J15" s="92">
        <f t="shared" si="6"/>
        <v>39420</v>
      </c>
      <c r="K15" s="93">
        <f t="shared" si="7"/>
        <v>32850</v>
      </c>
      <c r="L15" s="92">
        <f t="shared" si="8"/>
        <v>26280</v>
      </c>
      <c r="M15" s="93">
        <f t="shared" si="9"/>
        <v>19710</v>
      </c>
      <c r="N15" s="92">
        <f t="shared" si="10"/>
        <v>13140</v>
      </c>
      <c r="O15" s="94">
        <f t="shared" si="11"/>
        <v>6570</v>
      </c>
    </row>
    <row r="16" spans="1:16" x14ac:dyDescent="0.4">
      <c r="A16" s="3">
        <v>14000</v>
      </c>
      <c r="B16" s="97">
        <v>5110000</v>
      </c>
      <c r="C16" s="91">
        <v>1.7999999999999999E-2</v>
      </c>
      <c r="D16" s="92">
        <f t="shared" si="0"/>
        <v>91980</v>
      </c>
      <c r="E16" s="98">
        <f t="shared" si="1"/>
        <v>84315</v>
      </c>
      <c r="F16" s="99">
        <f t="shared" si="2"/>
        <v>76650</v>
      </c>
      <c r="G16" s="93">
        <f t="shared" si="3"/>
        <v>68985</v>
      </c>
      <c r="H16" s="92">
        <f t="shared" si="4"/>
        <v>61320</v>
      </c>
      <c r="I16" s="93">
        <f t="shared" si="5"/>
        <v>53655</v>
      </c>
      <c r="J16" s="92">
        <f t="shared" si="6"/>
        <v>45990</v>
      </c>
      <c r="K16" s="93">
        <f t="shared" si="7"/>
        <v>38325</v>
      </c>
      <c r="L16" s="92">
        <f t="shared" si="8"/>
        <v>30660</v>
      </c>
      <c r="M16" s="93">
        <f t="shared" si="9"/>
        <v>22995</v>
      </c>
      <c r="N16" s="92">
        <f t="shared" si="10"/>
        <v>15330</v>
      </c>
      <c r="O16" s="94">
        <f t="shared" si="11"/>
        <v>7665</v>
      </c>
    </row>
    <row r="17" spans="1:15" x14ac:dyDescent="0.4">
      <c r="A17" s="3">
        <v>16000</v>
      </c>
      <c r="B17" s="97">
        <v>5840000</v>
      </c>
      <c r="C17" s="91">
        <v>1.7999999999999999E-2</v>
      </c>
      <c r="D17" s="92">
        <f t="shared" si="0"/>
        <v>105120</v>
      </c>
      <c r="E17" s="98">
        <f t="shared" si="1"/>
        <v>96360</v>
      </c>
      <c r="F17" s="99">
        <f t="shared" si="2"/>
        <v>87600</v>
      </c>
      <c r="G17" s="93">
        <f t="shared" si="3"/>
        <v>78840</v>
      </c>
      <c r="H17" s="92">
        <f t="shared" si="4"/>
        <v>70080</v>
      </c>
      <c r="I17" s="93">
        <f t="shared" si="5"/>
        <v>61320</v>
      </c>
      <c r="J17" s="92">
        <f t="shared" si="6"/>
        <v>52560</v>
      </c>
      <c r="K17" s="93">
        <f t="shared" si="7"/>
        <v>43800</v>
      </c>
      <c r="L17" s="92">
        <f t="shared" si="8"/>
        <v>35040</v>
      </c>
      <c r="M17" s="93">
        <f t="shared" si="9"/>
        <v>26280</v>
      </c>
      <c r="N17" s="92">
        <f t="shared" si="10"/>
        <v>17520</v>
      </c>
      <c r="O17" s="94">
        <f t="shared" si="11"/>
        <v>8760</v>
      </c>
    </row>
    <row r="18" spans="1:15" x14ac:dyDescent="0.4">
      <c r="A18" s="3">
        <v>18000</v>
      </c>
      <c r="B18" s="97">
        <v>6570000</v>
      </c>
      <c r="C18" s="91">
        <v>1.7999999999999999E-2</v>
      </c>
      <c r="D18" s="92">
        <f t="shared" si="0"/>
        <v>118260</v>
      </c>
      <c r="E18" s="98">
        <f t="shared" si="1"/>
        <v>108405</v>
      </c>
      <c r="F18" s="99">
        <f t="shared" si="2"/>
        <v>98550</v>
      </c>
      <c r="G18" s="93">
        <f t="shared" si="3"/>
        <v>88695</v>
      </c>
      <c r="H18" s="92">
        <f t="shared" si="4"/>
        <v>78840</v>
      </c>
      <c r="I18" s="93">
        <f t="shared" si="5"/>
        <v>68985</v>
      </c>
      <c r="J18" s="92">
        <f t="shared" si="6"/>
        <v>59130</v>
      </c>
      <c r="K18" s="93">
        <f t="shared" si="7"/>
        <v>49275</v>
      </c>
      <c r="L18" s="92">
        <f t="shared" si="8"/>
        <v>39420</v>
      </c>
      <c r="M18" s="93">
        <f t="shared" si="9"/>
        <v>29565</v>
      </c>
      <c r="N18" s="92">
        <f t="shared" si="10"/>
        <v>19710</v>
      </c>
      <c r="O18" s="94">
        <f t="shared" si="11"/>
        <v>9855</v>
      </c>
    </row>
    <row r="19" spans="1:15" x14ac:dyDescent="0.4">
      <c r="A19" s="3">
        <v>20000</v>
      </c>
      <c r="B19" s="97">
        <v>7300000</v>
      </c>
      <c r="C19" s="91">
        <v>1.7999999999999999E-2</v>
      </c>
      <c r="D19" s="92">
        <f t="shared" si="0"/>
        <v>131400</v>
      </c>
      <c r="E19" s="98">
        <f t="shared" si="1"/>
        <v>120450</v>
      </c>
      <c r="F19" s="99">
        <f t="shared" si="2"/>
        <v>109500</v>
      </c>
      <c r="G19" s="93">
        <f t="shared" si="3"/>
        <v>98550</v>
      </c>
      <c r="H19" s="92">
        <f t="shared" si="4"/>
        <v>87600</v>
      </c>
      <c r="I19" s="93">
        <f t="shared" si="5"/>
        <v>76650</v>
      </c>
      <c r="J19" s="92">
        <f t="shared" si="6"/>
        <v>65700</v>
      </c>
      <c r="K19" s="93">
        <f t="shared" si="7"/>
        <v>54750</v>
      </c>
      <c r="L19" s="92">
        <f t="shared" si="8"/>
        <v>43800</v>
      </c>
      <c r="M19" s="93">
        <f t="shared" si="9"/>
        <v>32850</v>
      </c>
      <c r="N19" s="92">
        <f t="shared" si="10"/>
        <v>21900</v>
      </c>
      <c r="O19" s="94">
        <f t="shared" si="11"/>
        <v>10950</v>
      </c>
    </row>
    <row r="20" spans="1:15" x14ac:dyDescent="0.4">
      <c r="A20" s="3">
        <v>22000</v>
      </c>
      <c r="B20" s="97">
        <v>8030000</v>
      </c>
      <c r="C20" s="91">
        <v>1.7999999999999999E-2</v>
      </c>
      <c r="D20" s="92">
        <f t="shared" si="0"/>
        <v>144540</v>
      </c>
      <c r="E20" s="98">
        <f t="shared" si="1"/>
        <v>132495</v>
      </c>
      <c r="F20" s="99">
        <f t="shared" si="2"/>
        <v>120450</v>
      </c>
      <c r="G20" s="93">
        <f t="shared" si="3"/>
        <v>108405</v>
      </c>
      <c r="H20" s="92">
        <f t="shared" si="4"/>
        <v>96360</v>
      </c>
      <c r="I20" s="93">
        <f t="shared" si="5"/>
        <v>84315</v>
      </c>
      <c r="J20" s="92">
        <f t="shared" si="6"/>
        <v>72270</v>
      </c>
      <c r="K20" s="93">
        <f t="shared" si="7"/>
        <v>60225</v>
      </c>
      <c r="L20" s="92">
        <f t="shared" si="8"/>
        <v>48180</v>
      </c>
      <c r="M20" s="93">
        <f t="shared" si="9"/>
        <v>36135</v>
      </c>
      <c r="N20" s="92">
        <f t="shared" si="10"/>
        <v>24090</v>
      </c>
      <c r="O20" s="94">
        <f t="shared" si="11"/>
        <v>12045</v>
      </c>
    </row>
    <row r="21" spans="1:15" x14ac:dyDescent="0.4">
      <c r="A21" s="3">
        <v>24000</v>
      </c>
      <c r="B21" s="97">
        <v>8760000</v>
      </c>
      <c r="C21" s="91">
        <v>1.7999999999999999E-2</v>
      </c>
      <c r="D21" s="92">
        <f t="shared" si="0"/>
        <v>157680</v>
      </c>
      <c r="E21" s="98">
        <f t="shared" si="1"/>
        <v>144540</v>
      </c>
      <c r="F21" s="99">
        <f t="shared" si="2"/>
        <v>131400</v>
      </c>
      <c r="G21" s="93">
        <f t="shared" si="3"/>
        <v>118260</v>
      </c>
      <c r="H21" s="92">
        <f t="shared" si="4"/>
        <v>105120</v>
      </c>
      <c r="I21" s="93">
        <f t="shared" si="5"/>
        <v>91980</v>
      </c>
      <c r="J21" s="92">
        <f t="shared" si="6"/>
        <v>78840</v>
      </c>
      <c r="K21" s="93">
        <f t="shared" si="7"/>
        <v>65700</v>
      </c>
      <c r="L21" s="92">
        <f t="shared" si="8"/>
        <v>52560</v>
      </c>
      <c r="M21" s="93">
        <f t="shared" si="9"/>
        <v>39420</v>
      </c>
      <c r="N21" s="92">
        <f t="shared" si="10"/>
        <v>26280</v>
      </c>
      <c r="O21" s="94">
        <f t="shared" si="11"/>
        <v>13140</v>
      </c>
    </row>
    <row r="22" spans="1:15" ht="19.5" thickBot="1" x14ac:dyDescent="0.45">
      <c r="A22" s="4">
        <v>25000</v>
      </c>
      <c r="B22" s="100">
        <v>9125000</v>
      </c>
      <c r="C22" s="101">
        <v>1.7999999999999999E-2</v>
      </c>
      <c r="D22" s="102">
        <f t="shared" si="0"/>
        <v>164250</v>
      </c>
      <c r="E22" s="103">
        <f t="shared" si="1"/>
        <v>150562</v>
      </c>
      <c r="F22" s="141">
        <f t="shared" si="2"/>
        <v>136875</v>
      </c>
      <c r="G22" s="104">
        <f t="shared" si="3"/>
        <v>123187</v>
      </c>
      <c r="H22" s="102">
        <f t="shared" si="4"/>
        <v>109500</v>
      </c>
      <c r="I22" s="104">
        <f t="shared" si="5"/>
        <v>95812</v>
      </c>
      <c r="J22" s="102">
        <f t="shared" si="6"/>
        <v>82125</v>
      </c>
      <c r="K22" s="104">
        <f t="shared" si="7"/>
        <v>68437</v>
      </c>
      <c r="L22" s="102">
        <f t="shared" si="8"/>
        <v>54750</v>
      </c>
      <c r="M22" s="104">
        <f t="shared" si="9"/>
        <v>41062</v>
      </c>
      <c r="N22" s="102">
        <f t="shared" si="10"/>
        <v>27375</v>
      </c>
      <c r="O22" s="105">
        <f t="shared" si="11"/>
        <v>13687</v>
      </c>
    </row>
  </sheetData>
  <autoFilter ref="A6:O6" xr:uid="{92298C0B-45F7-485A-ABF8-3ECC3B15D6F0}">
    <sortState xmlns:xlrd2="http://schemas.microsoft.com/office/spreadsheetml/2017/richdata2" ref="A7:O22">
      <sortCondition ref="A6"/>
    </sortState>
  </autoFilter>
  <mergeCells count="1">
    <mergeCell ref="A4:A5"/>
  </mergeCells>
  <phoneticPr fontId="2"/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3BE6-B399-4BCA-B12B-2FDE76929A69}">
  <dimension ref="A1:P22"/>
  <sheetViews>
    <sheetView zoomScaleNormal="100" workbookViewId="0">
      <selection activeCell="A22" sqref="A22:XFD22"/>
    </sheetView>
  </sheetViews>
  <sheetFormatPr defaultRowHeight="18.75" x14ac:dyDescent="0.4"/>
  <cols>
    <col min="1" max="1" width="9" style="1"/>
    <col min="2" max="2" width="11.625" style="1" customWidth="1"/>
    <col min="3" max="3" width="8.625" hidden="1" customWidth="1"/>
    <col min="4" max="4" width="10.625" style="1" customWidth="1"/>
    <col min="5" max="6" width="10.625" customWidth="1"/>
    <col min="7" max="7" width="10.625" style="1" customWidth="1"/>
    <col min="8" max="15" width="10.625" customWidth="1"/>
  </cols>
  <sheetData>
    <row r="1" spans="1:16" ht="27" customHeight="1" thickBot="1" x14ac:dyDescent="0.45">
      <c r="B1" s="2" t="s">
        <v>7</v>
      </c>
      <c r="F1" s="106" t="s">
        <v>8</v>
      </c>
      <c r="H1" s="8"/>
      <c r="K1" s="140" t="s">
        <v>23</v>
      </c>
      <c r="L1" s="138">
        <v>1000</v>
      </c>
      <c r="M1" s="107" t="s">
        <v>24</v>
      </c>
    </row>
    <row r="2" spans="1:16" ht="27" customHeight="1" thickBot="1" x14ac:dyDescent="0.45">
      <c r="D2" s="2" t="s">
        <v>6</v>
      </c>
      <c r="E2" s="47"/>
      <c r="F2" s="47"/>
      <c r="G2" s="2"/>
      <c r="H2" s="47"/>
      <c r="I2" s="47" t="s">
        <v>5</v>
      </c>
      <c r="J2" s="47"/>
      <c r="K2" s="121" t="s">
        <v>22</v>
      </c>
      <c r="L2" s="139">
        <v>10000</v>
      </c>
      <c r="M2" s="112" t="s">
        <v>24</v>
      </c>
    </row>
    <row r="3" spans="1:16" ht="27" customHeight="1" thickBot="1" x14ac:dyDescent="0.45">
      <c r="D3" s="2" t="s">
        <v>21</v>
      </c>
      <c r="E3" s="47"/>
      <c r="F3" s="47"/>
      <c r="G3" s="2"/>
      <c r="H3" s="47"/>
      <c r="I3" s="47"/>
      <c r="J3" s="47"/>
    </row>
    <row r="4" spans="1:16" ht="27" customHeight="1" x14ac:dyDescent="0.4">
      <c r="A4" s="166"/>
      <c r="B4" s="88" t="s">
        <v>4</v>
      </c>
      <c r="C4" s="89"/>
      <c r="D4" s="5" t="s">
        <v>9</v>
      </c>
      <c r="E4" s="6" t="s">
        <v>10</v>
      </c>
      <c r="F4" s="5" t="s">
        <v>11</v>
      </c>
      <c r="G4" s="6" t="s">
        <v>12</v>
      </c>
      <c r="H4" s="5" t="s">
        <v>13</v>
      </c>
      <c r="I4" s="6" t="s">
        <v>14</v>
      </c>
      <c r="J4" s="5" t="s">
        <v>15</v>
      </c>
      <c r="K4" s="6" t="s">
        <v>16</v>
      </c>
      <c r="L4" s="5" t="s">
        <v>17</v>
      </c>
      <c r="M4" s="6" t="s">
        <v>18</v>
      </c>
      <c r="N4" s="5" t="s">
        <v>19</v>
      </c>
      <c r="O4" s="7" t="s">
        <v>20</v>
      </c>
    </row>
    <row r="5" spans="1:16" ht="27" customHeight="1" x14ac:dyDescent="0.4">
      <c r="A5" s="167"/>
      <c r="B5" s="90" t="s">
        <v>3</v>
      </c>
      <c r="C5" s="91"/>
      <c r="D5" s="122">
        <v>12000</v>
      </c>
      <c r="E5" s="123">
        <v>11000</v>
      </c>
      <c r="F5" s="122">
        <v>10000</v>
      </c>
      <c r="G5" s="123">
        <v>9000</v>
      </c>
      <c r="H5" s="122">
        <v>8000</v>
      </c>
      <c r="I5" s="123">
        <v>7000</v>
      </c>
      <c r="J5" s="122">
        <v>6000</v>
      </c>
      <c r="K5" s="123">
        <v>5000</v>
      </c>
      <c r="L5" s="122">
        <v>4000</v>
      </c>
      <c r="M5" s="123">
        <v>3000</v>
      </c>
      <c r="N5" s="122">
        <v>2000</v>
      </c>
      <c r="O5" s="124">
        <v>1000</v>
      </c>
      <c r="P5" s="86"/>
    </row>
    <row r="6" spans="1:16" ht="27" customHeight="1" x14ac:dyDescent="0.4">
      <c r="A6" s="95" t="s">
        <v>0</v>
      </c>
      <c r="B6" s="90" t="s">
        <v>1</v>
      </c>
      <c r="C6" s="96" t="s">
        <v>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6" ht="27" customHeight="1" x14ac:dyDescent="0.4">
      <c r="A7" s="134">
        <v>3500</v>
      </c>
      <c r="B7" s="135">
        <v>1277500</v>
      </c>
      <c r="C7" s="91">
        <v>1.7999999999999999E-2</v>
      </c>
      <c r="D7" s="122">
        <f t="shared" ref="D7:D22" si="0">INT(B7*0.018/12*12)</f>
        <v>22995</v>
      </c>
      <c r="E7" s="127">
        <f t="shared" ref="E7:E22" si="1">INT(B7*0.018/12*11)</f>
        <v>21078</v>
      </c>
      <c r="F7" s="128">
        <f t="shared" ref="F7:F22" si="2">INT(B7*0.018/12*10)</f>
        <v>19162</v>
      </c>
      <c r="G7" s="123">
        <f t="shared" ref="G7:G22" si="3">INT(B7*0.018/12*9)</f>
        <v>17246</v>
      </c>
      <c r="H7" s="122">
        <f t="shared" ref="H7:H22" si="4">INT(B7*0.018/12*8)</f>
        <v>15330</v>
      </c>
      <c r="I7" s="123">
        <f t="shared" ref="I7:I22" si="5">INT(B7*0.018/12*7)</f>
        <v>13413</v>
      </c>
      <c r="J7" s="122">
        <f t="shared" ref="J7:J22" si="6">INT(B7*0.018/12*6)</f>
        <v>11497</v>
      </c>
      <c r="K7" s="123">
        <f t="shared" ref="K7:K22" si="7">INT(B7*0.018/12*5)</f>
        <v>9581</v>
      </c>
      <c r="L7" s="122">
        <f t="shared" ref="L7:L22" si="8">INT(B7*0.018/12*4)</f>
        <v>7665</v>
      </c>
      <c r="M7" s="123">
        <f t="shared" ref="M7:M22" si="9">INT(B7*0.018/12*3)</f>
        <v>5748</v>
      </c>
      <c r="N7" s="122">
        <f t="shared" ref="N7:N22" si="10">INT(B7*0.018/12*2)</f>
        <v>3832</v>
      </c>
      <c r="O7" s="124">
        <f t="shared" ref="O7:O22" si="11">INT(B7*0.018/12*1)</f>
        <v>1916</v>
      </c>
    </row>
    <row r="8" spans="1:16" ht="27" customHeight="1" x14ac:dyDescent="0.4">
      <c r="A8" s="134">
        <v>4000</v>
      </c>
      <c r="B8" s="135">
        <v>1460000</v>
      </c>
      <c r="C8" s="91">
        <v>1.7999999999999999E-2</v>
      </c>
      <c r="D8" s="122">
        <f t="shared" si="0"/>
        <v>26280</v>
      </c>
      <c r="E8" s="127">
        <f t="shared" si="1"/>
        <v>24090</v>
      </c>
      <c r="F8" s="128">
        <f t="shared" si="2"/>
        <v>21900</v>
      </c>
      <c r="G8" s="123">
        <f t="shared" si="3"/>
        <v>19710</v>
      </c>
      <c r="H8" s="122">
        <f t="shared" si="4"/>
        <v>17520</v>
      </c>
      <c r="I8" s="123">
        <f t="shared" si="5"/>
        <v>15330</v>
      </c>
      <c r="J8" s="122">
        <f t="shared" si="6"/>
        <v>13140</v>
      </c>
      <c r="K8" s="123">
        <f t="shared" si="7"/>
        <v>10950</v>
      </c>
      <c r="L8" s="122">
        <f t="shared" si="8"/>
        <v>8760</v>
      </c>
      <c r="M8" s="123">
        <f t="shared" si="9"/>
        <v>6570</v>
      </c>
      <c r="N8" s="122">
        <f t="shared" si="10"/>
        <v>4380</v>
      </c>
      <c r="O8" s="124">
        <f t="shared" si="11"/>
        <v>2190</v>
      </c>
    </row>
    <row r="9" spans="1:16" ht="27" customHeight="1" x14ac:dyDescent="0.4">
      <c r="A9" s="134">
        <v>5000</v>
      </c>
      <c r="B9" s="135">
        <v>1825000</v>
      </c>
      <c r="C9" s="91">
        <v>1.7999999999999999E-2</v>
      </c>
      <c r="D9" s="122">
        <f t="shared" si="0"/>
        <v>32850</v>
      </c>
      <c r="E9" s="127">
        <f t="shared" si="1"/>
        <v>30112</v>
      </c>
      <c r="F9" s="128">
        <f t="shared" si="2"/>
        <v>27375</v>
      </c>
      <c r="G9" s="123">
        <f t="shared" si="3"/>
        <v>24637</v>
      </c>
      <c r="H9" s="122">
        <f t="shared" si="4"/>
        <v>21900</v>
      </c>
      <c r="I9" s="123">
        <f t="shared" si="5"/>
        <v>19162</v>
      </c>
      <c r="J9" s="122">
        <f t="shared" si="6"/>
        <v>16425</v>
      </c>
      <c r="K9" s="123">
        <f t="shared" si="7"/>
        <v>13687</v>
      </c>
      <c r="L9" s="122">
        <f t="shared" si="8"/>
        <v>10950</v>
      </c>
      <c r="M9" s="123">
        <f t="shared" si="9"/>
        <v>8212</v>
      </c>
      <c r="N9" s="122">
        <f t="shared" si="10"/>
        <v>5475</v>
      </c>
      <c r="O9" s="124">
        <f t="shared" si="11"/>
        <v>2737</v>
      </c>
    </row>
    <row r="10" spans="1:16" ht="27" customHeight="1" x14ac:dyDescent="0.4">
      <c r="A10" s="134">
        <v>6000</v>
      </c>
      <c r="B10" s="135">
        <v>2190000</v>
      </c>
      <c r="C10" s="91">
        <v>1.7999999999999999E-2</v>
      </c>
      <c r="D10" s="122">
        <f t="shared" si="0"/>
        <v>39420</v>
      </c>
      <c r="E10" s="127">
        <f t="shared" si="1"/>
        <v>36135</v>
      </c>
      <c r="F10" s="128">
        <f t="shared" si="2"/>
        <v>32850</v>
      </c>
      <c r="G10" s="123">
        <f t="shared" si="3"/>
        <v>29565</v>
      </c>
      <c r="H10" s="122">
        <f t="shared" si="4"/>
        <v>26280</v>
      </c>
      <c r="I10" s="123">
        <f t="shared" si="5"/>
        <v>22995</v>
      </c>
      <c r="J10" s="122">
        <f t="shared" si="6"/>
        <v>19710</v>
      </c>
      <c r="K10" s="123">
        <f t="shared" si="7"/>
        <v>16425</v>
      </c>
      <c r="L10" s="122">
        <f t="shared" si="8"/>
        <v>13140</v>
      </c>
      <c r="M10" s="123">
        <f t="shared" si="9"/>
        <v>9855</v>
      </c>
      <c r="N10" s="122">
        <f t="shared" si="10"/>
        <v>6570</v>
      </c>
      <c r="O10" s="124">
        <f t="shared" si="11"/>
        <v>3285</v>
      </c>
    </row>
    <row r="11" spans="1:16" ht="27" customHeight="1" x14ac:dyDescent="0.4">
      <c r="A11" s="134">
        <v>7000</v>
      </c>
      <c r="B11" s="135">
        <v>2555000</v>
      </c>
      <c r="C11" s="91">
        <v>1.7999999999999999E-2</v>
      </c>
      <c r="D11" s="122">
        <f t="shared" si="0"/>
        <v>45990</v>
      </c>
      <c r="E11" s="127">
        <f t="shared" si="1"/>
        <v>42157</v>
      </c>
      <c r="F11" s="128">
        <f t="shared" si="2"/>
        <v>38325</v>
      </c>
      <c r="G11" s="123">
        <f t="shared" si="3"/>
        <v>34492</v>
      </c>
      <c r="H11" s="122">
        <f t="shared" si="4"/>
        <v>30660</v>
      </c>
      <c r="I11" s="123">
        <f t="shared" si="5"/>
        <v>26827</v>
      </c>
      <c r="J11" s="122">
        <f t="shared" si="6"/>
        <v>22995</v>
      </c>
      <c r="K11" s="123">
        <f t="shared" si="7"/>
        <v>19162</v>
      </c>
      <c r="L11" s="122">
        <f t="shared" si="8"/>
        <v>15330</v>
      </c>
      <c r="M11" s="123">
        <f t="shared" si="9"/>
        <v>11497</v>
      </c>
      <c r="N11" s="122">
        <f t="shared" si="10"/>
        <v>7665</v>
      </c>
      <c r="O11" s="124">
        <f t="shared" si="11"/>
        <v>3832</v>
      </c>
    </row>
    <row r="12" spans="1:16" ht="27" customHeight="1" x14ac:dyDescent="0.4">
      <c r="A12" s="134">
        <v>8000</v>
      </c>
      <c r="B12" s="135">
        <v>2920000</v>
      </c>
      <c r="C12" s="91">
        <v>1.7999999999999999E-2</v>
      </c>
      <c r="D12" s="122">
        <f t="shared" si="0"/>
        <v>52560</v>
      </c>
      <c r="E12" s="127">
        <f t="shared" si="1"/>
        <v>48180</v>
      </c>
      <c r="F12" s="128">
        <f t="shared" si="2"/>
        <v>43800</v>
      </c>
      <c r="G12" s="123">
        <f t="shared" si="3"/>
        <v>39420</v>
      </c>
      <c r="H12" s="122">
        <f t="shared" si="4"/>
        <v>35040</v>
      </c>
      <c r="I12" s="123">
        <f t="shared" si="5"/>
        <v>30660</v>
      </c>
      <c r="J12" s="122">
        <f t="shared" si="6"/>
        <v>26280</v>
      </c>
      <c r="K12" s="123">
        <f t="shared" si="7"/>
        <v>21900</v>
      </c>
      <c r="L12" s="122">
        <f t="shared" si="8"/>
        <v>17520</v>
      </c>
      <c r="M12" s="123">
        <f t="shared" si="9"/>
        <v>13140</v>
      </c>
      <c r="N12" s="122">
        <f t="shared" si="10"/>
        <v>8760</v>
      </c>
      <c r="O12" s="124">
        <f t="shared" si="11"/>
        <v>4380</v>
      </c>
    </row>
    <row r="13" spans="1:16" ht="27" customHeight="1" x14ac:dyDescent="0.4">
      <c r="A13" s="134">
        <v>9000</v>
      </c>
      <c r="B13" s="135">
        <v>3285000</v>
      </c>
      <c r="C13" s="91">
        <v>1.7999999999999999E-2</v>
      </c>
      <c r="D13" s="122">
        <f t="shared" si="0"/>
        <v>59130</v>
      </c>
      <c r="E13" s="127">
        <f t="shared" si="1"/>
        <v>54202</v>
      </c>
      <c r="F13" s="128">
        <f t="shared" si="2"/>
        <v>49275</v>
      </c>
      <c r="G13" s="123">
        <f t="shared" si="3"/>
        <v>44347</v>
      </c>
      <c r="H13" s="122">
        <f t="shared" si="4"/>
        <v>39420</v>
      </c>
      <c r="I13" s="123">
        <f t="shared" si="5"/>
        <v>34492</v>
      </c>
      <c r="J13" s="122">
        <f t="shared" si="6"/>
        <v>29565</v>
      </c>
      <c r="K13" s="123">
        <f t="shared" si="7"/>
        <v>24637</v>
      </c>
      <c r="L13" s="122">
        <f t="shared" si="8"/>
        <v>19710</v>
      </c>
      <c r="M13" s="123">
        <f t="shared" si="9"/>
        <v>14782</v>
      </c>
      <c r="N13" s="122">
        <f t="shared" si="10"/>
        <v>9855</v>
      </c>
      <c r="O13" s="124">
        <f t="shared" si="11"/>
        <v>4927</v>
      </c>
    </row>
    <row r="14" spans="1:16" ht="27" customHeight="1" x14ac:dyDescent="0.4">
      <c r="A14" s="134">
        <v>10000</v>
      </c>
      <c r="B14" s="135">
        <v>3650000</v>
      </c>
      <c r="C14" s="91">
        <v>1.7999999999999999E-2</v>
      </c>
      <c r="D14" s="122">
        <f t="shared" si="0"/>
        <v>65700</v>
      </c>
      <c r="E14" s="127">
        <f t="shared" si="1"/>
        <v>60225</v>
      </c>
      <c r="F14" s="128">
        <f t="shared" si="2"/>
        <v>54750</v>
      </c>
      <c r="G14" s="123">
        <f t="shared" si="3"/>
        <v>49275</v>
      </c>
      <c r="H14" s="122">
        <f t="shared" si="4"/>
        <v>43800</v>
      </c>
      <c r="I14" s="123">
        <f t="shared" si="5"/>
        <v>38325</v>
      </c>
      <c r="J14" s="122">
        <f t="shared" si="6"/>
        <v>32850</v>
      </c>
      <c r="K14" s="123">
        <f t="shared" si="7"/>
        <v>27375</v>
      </c>
      <c r="L14" s="122">
        <f t="shared" si="8"/>
        <v>21900</v>
      </c>
      <c r="M14" s="123">
        <f t="shared" si="9"/>
        <v>16425</v>
      </c>
      <c r="N14" s="122">
        <f t="shared" si="10"/>
        <v>10950</v>
      </c>
      <c r="O14" s="124">
        <f t="shared" si="11"/>
        <v>5475</v>
      </c>
    </row>
    <row r="15" spans="1:16" ht="27" customHeight="1" x14ac:dyDescent="0.4">
      <c r="A15" s="134">
        <v>12000</v>
      </c>
      <c r="B15" s="135">
        <v>4380000</v>
      </c>
      <c r="C15" s="91">
        <v>1.7999999999999999E-2</v>
      </c>
      <c r="D15" s="122">
        <f t="shared" si="0"/>
        <v>78840</v>
      </c>
      <c r="E15" s="127">
        <f t="shared" si="1"/>
        <v>72270</v>
      </c>
      <c r="F15" s="128">
        <f t="shared" si="2"/>
        <v>65700</v>
      </c>
      <c r="G15" s="123">
        <f t="shared" si="3"/>
        <v>59130</v>
      </c>
      <c r="H15" s="122">
        <f t="shared" si="4"/>
        <v>52560</v>
      </c>
      <c r="I15" s="123">
        <f t="shared" si="5"/>
        <v>45990</v>
      </c>
      <c r="J15" s="122">
        <f t="shared" si="6"/>
        <v>39420</v>
      </c>
      <c r="K15" s="123">
        <f t="shared" si="7"/>
        <v>32850</v>
      </c>
      <c r="L15" s="122">
        <f t="shared" si="8"/>
        <v>26280</v>
      </c>
      <c r="M15" s="123">
        <f t="shared" si="9"/>
        <v>19710</v>
      </c>
      <c r="N15" s="122">
        <f t="shared" si="10"/>
        <v>13140</v>
      </c>
      <c r="O15" s="124">
        <f t="shared" si="11"/>
        <v>6570</v>
      </c>
    </row>
    <row r="16" spans="1:16" ht="27" customHeight="1" x14ac:dyDescent="0.4">
      <c r="A16" s="134">
        <v>14000</v>
      </c>
      <c r="B16" s="135">
        <v>5110000</v>
      </c>
      <c r="C16" s="91">
        <v>1.7999999999999999E-2</v>
      </c>
      <c r="D16" s="122">
        <f t="shared" si="0"/>
        <v>91980</v>
      </c>
      <c r="E16" s="127">
        <f t="shared" si="1"/>
        <v>84315</v>
      </c>
      <c r="F16" s="128">
        <f t="shared" si="2"/>
        <v>76650</v>
      </c>
      <c r="G16" s="123">
        <f t="shared" si="3"/>
        <v>68985</v>
      </c>
      <c r="H16" s="122">
        <f t="shared" si="4"/>
        <v>61320</v>
      </c>
      <c r="I16" s="123">
        <f t="shared" si="5"/>
        <v>53655</v>
      </c>
      <c r="J16" s="122">
        <f t="shared" si="6"/>
        <v>45990</v>
      </c>
      <c r="K16" s="123">
        <f t="shared" si="7"/>
        <v>38325</v>
      </c>
      <c r="L16" s="122">
        <f t="shared" si="8"/>
        <v>30660</v>
      </c>
      <c r="M16" s="123">
        <f t="shared" si="9"/>
        <v>22995</v>
      </c>
      <c r="N16" s="122">
        <f t="shared" si="10"/>
        <v>15330</v>
      </c>
      <c r="O16" s="124">
        <f t="shared" si="11"/>
        <v>7665</v>
      </c>
    </row>
    <row r="17" spans="1:15" ht="27" customHeight="1" x14ac:dyDescent="0.4">
      <c r="A17" s="134">
        <v>16000</v>
      </c>
      <c r="B17" s="135">
        <v>5840000</v>
      </c>
      <c r="C17" s="91">
        <v>1.7999999999999999E-2</v>
      </c>
      <c r="D17" s="122">
        <f t="shared" si="0"/>
        <v>105120</v>
      </c>
      <c r="E17" s="127">
        <f t="shared" si="1"/>
        <v>96360</v>
      </c>
      <c r="F17" s="128">
        <f t="shared" si="2"/>
        <v>87600</v>
      </c>
      <c r="G17" s="123">
        <f t="shared" si="3"/>
        <v>78840</v>
      </c>
      <c r="H17" s="122">
        <f t="shared" si="4"/>
        <v>70080</v>
      </c>
      <c r="I17" s="123">
        <f t="shared" si="5"/>
        <v>61320</v>
      </c>
      <c r="J17" s="122">
        <f t="shared" si="6"/>
        <v>52560</v>
      </c>
      <c r="K17" s="123">
        <f t="shared" si="7"/>
        <v>43800</v>
      </c>
      <c r="L17" s="122">
        <f t="shared" si="8"/>
        <v>35040</v>
      </c>
      <c r="M17" s="123">
        <f t="shared" si="9"/>
        <v>26280</v>
      </c>
      <c r="N17" s="122">
        <f t="shared" si="10"/>
        <v>17520</v>
      </c>
      <c r="O17" s="124">
        <f t="shared" si="11"/>
        <v>8760</v>
      </c>
    </row>
    <row r="18" spans="1:15" ht="27" customHeight="1" x14ac:dyDescent="0.4">
      <c r="A18" s="134">
        <v>18000</v>
      </c>
      <c r="B18" s="135">
        <v>6570000</v>
      </c>
      <c r="C18" s="91">
        <v>1.7999999999999999E-2</v>
      </c>
      <c r="D18" s="122">
        <f t="shared" si="0"/>
        <v>118260</v>
      </c>
      <c r="E18" s="127">
        <f t="shared" si="1"/>
        <v>108405</v>
      </c>
      <c r="F18" s="128">
        <f t="shared" si="2"/>
        <v>98550</v>
      </c>
      <c r="G18" s="123">
        <f t="shared" si="3"/>
        <v>88695</v>
      </c>
      <c r="H18" s="122">
        <f t="shared" si="4"/>
        <v>78840</v>
      </c>
      <c r="I18" s="123">
        <f t="shared" si="5"/>
        <v>68985</v>
      </c>
      <c r="J18" s="122">
        <f t="shared" si="6"/>
        <v>59130</v>
      </c>
      <c r="K18" s="123">
        <f t="shared" si="7"/>
        <v>49275</v>
      </c>
      <c r="L18" s="122">
        <f t="shared" si="8"/>
        <v>39420</v>
      </c>
      <c r="M18" s="123">
        <f t="shared" si="9"/>
        <v>29565</v>
      </c>
      <c r="N18" s="122">
        <f t="shared" si="10"/>
        <v>19710</v>
      </c>
      <c r="O18" s="124">
        <f t="shared" si="11"/>
        <v>9855</v>
      </c>
    </row>
    <row r="19" spans="1:15" ht="27" customHeight="1" x14ac:dyDescent="0.4">
      <c r="A19" s="134">
        <v>20000</v>
      </c>
      <c r="B19" s="135">
        <v>7300000</v>
      </c>
      <c r="C19" s="91">
        <v>1.7999999999999999E-2</v>
      </c>
      <c r="D19" s="122">
        <f t="shared" si="0"/>
        <v>131400</v>
      </c>
      <c r="E19" s="127">
        <f t="shared" si="1"/>
        <v>120450</v>
      </c>
      <c r="F19" s="128">
        <f t="shared" si="2"/>
        <v>109500</v>
      </c>
      <c r="G19" s="123">
        <f t="shared" si="3"/>
        <v>98550</v>
      </c>
      <c r="H19" s="122">
        <f t="shared" si="4"/>
        <v>87600</v>
      </c>
      <c r="I19" s="123">
        <f t="shared" si="5"/>
        <v>76650</v>
      </c>
      <c r="J19" s="122">
        <f t="shared" si="6"/>
        <v>65700</v>
      </c>
      <c r="K19" s="123">
        <f t="shared" si="7"/>
        <v>54750</v>
      </c>
      <c r="L19" s="122">
        <f t="shared" si="8"/>
        <v>43800</v>
      </c>
      <c r="M19" s="123">
        <f t="shared" si="9"/>
        <v>32850</v>
      </c>
      <c r="N19" s="122">
        <f t="shared" si="10"/>
        <v>21900</v>
      </c>
      <c r="O19" s="124">
        <f t="shared" si="11"/>
        <v>10950</v>
      </c>
    </row>
    <row r="20" spans="1:15" ht="27" customHeight="1" x14ac:dyDescent="0.4">
      <c r="A20" s="134">
        <v>22000</v>
      </c>
      <c r="B20" s="135">
        <v>8030000</v>
      </c>
      <c r="C20" s="91">
        <v>1.7999999999999999E-2</v>
      </c>
      <c r="D20" s="122">
        <f t="shared" si="0"/>
        <v>144540</v>
      </c>
      <c r="E20" s="127">
        <f t="shared" si="1"/>
        <v>132495</v>
      </c>
      <c r="F20" s="128">
        <f t="shared" si="2"/>
        <v>120450</v>
      </c>
      <c r="G20" s="123">
        <f t="shared" si="3"/>
        <v>108405</v>
      </c>
      <c r="H20" s="122">
        <f t="shared" si="4"/>
        <v>96360</v>
      </c>
      <c r="I20" s="123">
        <f t="shared" si="5"/>
        <v>84315</v>
      </c>
      <c r="J20" s="122">
        <f t="shared" si="6"/>
        <v>72270</v>
      </c>
      <c r="K20" s="123">
        <f t="shared" si="7"/>
        <v>60225</v>
      </c>
      <c r="L20" s="122">
        <f t="shared" si="8"/>
        <v>48180</v>
      </c>
      <c r="M20" s="123">
        <f t="shared" si="9"/>
        <v>36135</v>
      </c>
      <c r="N20" s="122">
        <f t="shared" si="10"/>
        <v>24090</v>
      </c>
      <c r="O20" s="124">
        <f t="shared" si="11"/>
        <v>12045</v>
      </c>
    </row>
    <row r="21" spans="1:15" ht="27" customHeight="1" x14ac:dyDescent="0.4">
      <c r="A21" s="134">
        <v>24000</v>
      </c>
      <c r="B21" s="135">
        <v>8760000</v>
      </c>
      <c r="C21" s="91">
        <v>1.7999999999999999E-2</v>
      </c>
      <c r="D21" s="122">
        <f t="shared" si="0"/>
        <v>157680</v>
      </c>
      <c r="E21" s="127">
        <f t="shared" si="1"/>
        <v>144540</v>
      </c>
      <c r="F21" s="128">
        <f t="shared" si="2"/>
        <v>131400</v>
      </c>
      <c r="G21" s="123">
        <f t="shared" si="3"/>
        <v>118260</v>
      </c>
      <c r="H21" s="122">
        <f t="shared" si="4"/>
        <v>105120</v>
      </c>
      <c r="I21" s="123">
        <f t="shared" si="5"/>
        <v>91980</v>
      </c>
      <c r="J21" s="122">
        <f t="shared" si="6"/>
        <v>78840</v>
      </c>
      <c r="K21" s="123">
        <f t="shared" si="7"/>
        <v>65700</v>
      </c>
      <c r="L21" s="122">
        <f t="shared" si="8"/>
        <v>52560</v>
      </c>
      <c r="M21" s="123">
        <f t="shared" si="9"/>
        <v>39420</v>
      </c>
      <c r="N21" s="122">
        <f t="shared" si="10"/>
        <v>26280</v>
      </c>
      <c r="O21" s="124">
        <f t="shared" si="11"/>
        <v>13140</v>
      </c>
    </row>
    <row r="22" spans="1:15" ht="27" customHeight="1" thickBot="1" x14ac:dyDescent="0.45">
      <c r="A22" s="136">
        <v>25000</v>
      </c>
      <c r="B22" s="137">
        <v>9125000</v>
      </c>
      <c r="C22" s="101">
        <v>1.7999999999999999E-2</v>
      </c>
      <c r="D22" s="129">
        <f t="shared" si="0"/>
        <v>164250</v>
      </c>
      <c r="E22" s="130">
        <f t="shared" si="1"/>
        <v>150562</v>
      </c>
      <c r="F22" s="131">
        <f t="shared" si="2"/>
        <v>136875</v>
      </c>
      <c r="G22" s="132">
        <f t="shared" si="3"/>
        <v>123187</v>
      </c>
      <c r="H22" s="129">
        <f t="shared" si="4"/>
        <v>109500</v>
      </c>
      <c r="I22" s="132">
        <f t="shared" si="5"/>
        <v>95812</v>
      </c>
      <c r="J22" s="129">
        <f t="shared" si="6"/>
        <v>82125</v>
      </c>
      <c r="K22" s="132">
        <f t="shared" si="7"/>
        <v>68437</v>
      </c>
      <c r="L22" s="129">
        <f t="shared" si="8"/>
        <v>54750</v>
      </c>
      <c r="M22" s="132">
        <f t="shared" si="9"/>
        <v>41062</v>
      </c>
      <c r="N22" s="129">
        <f t="shared" si="10"/>
        <v>27375</v>
      </c>
      <c r="O22" s="133">
        <f t="shared" si="11"/>
        <v>13687</v>
      </c>
    </row>
  </sheetData>
  <sheetProtection sheet="1" objects="1" scenarios="1"/>
  <autoFilter ref="A6:O6" xr:uid="{92298C0B-45F7-485A-ABF8-3ECC3B15D6F0}">
    <sortState xmlns:xlrd2="http://schemas.microsoft.com/office/spreadsheetml/2017/richdata2" ref="A7:O22">
      <sortCondition ref="A6"/>
    </sortState>
  </autoFilter>
  <mergeCells count="1">
    <mergeCell ref="A4:A5"/>
  </mergeCells>
  <phoneticPr fontId="2"/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4BAB-0D36-4166-9091-337C8F4A4BFC}">
  <dimension ref="A1:M19"/>
  <sheetViews>
    <sheetView workbookViewId="0">
      <selection activeCell="F5" sqref="F5"/>
    </sheetView>
  </sheetViews>
  <sheetFormatPr defaultRowHeight="18.75" x14ac:dyDescent="0.4"/>
  <cols>
    <col min="1" max="13" width="10.625" customWidth="1"/>
  </cols>
  <sheetData>
    <row r="1" spans="1:13" x14ac:dyDescent="0.4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4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7" customFormat="1" ht="36" x14ac:dyDescent="0.4">
      <c r="A3" s="160" t="s">
        <v>39</v>
      </c>
      <c r="B3" s="160" t="s">
        <v>40</v>
      </c>
      <c r="C3" s="90" t="s">
        <v>41</v>
      </c>
      <c r="D3" s="90" t="s">
        <v>42</v>
      </c>
      <c r="E3" s="90" t="s">
        <v>43</v>
      </c>
      <c r="F3" s="90" t="s">
        <v>44</v>
      </c>
      <c r="G3" s="90" t="s">
        <v>45</v>
      </c>
      <c r="H3" s="90" t="s">
        <v>46</v>
      </c>
      <c r="I3" s="90" t="s">
        <v>47</v>
      </c>
      <c r="J3" s="90" t="s">
        <v>48</v>
      </c>
      <c r="K3" s="90" t="s">
        <v>49</v>
      </c>
      <c r="L3" s="90" t="s">
        <v>50</v>
      </c>
      <c r="M3" s="90" t="s">
        <v>51</v>
      </c>
    </row>
    <row r="4" spans="1:13" ht="27" customHeight="1" x14ac:dyDescent="0.4">
      <c r="A4" s="97">
        <v>25000</v>
      </c>
      <c r="B4" s="97">
        <f>A4*365</f>
        <v>9125000</v>
      </c>
      <c r="C4" s="159">
        <f>_xlfn.CEILING.MATH(B4/12)</f>
        <v>760417</v>
      </c>
      <c r="D4" s="159">
        <f>C4*2</f>
        <v>1520834</v>
      </c>
      <c r="E4" s="159">
        <f>C4*3</f>
        <v>2281251</v>
      </c>
      <c r="F4" s="159">
        <f>C4*4</f>
        <v>3041668</v>
      </c>
      <c r="G4" s="159">
        <f>C4*5</f>
        <v>3802085</v>
      </c>
      <c r="H4" s="159">
        <f>C4*6</f>
        <v>4562502</v>
      </c>
      <c r="I4" s="159">
        <f>C4*7</f>
        <v>5322919</v>
      </c>
      <c r="J4" s="159">
        <f>C4*8</f>
        <v>6083336</v>
      </c>
      <c r="K4" s="159">
        <f>C4*9</f>
        <v>6843753</v>
      </c>
      <c r="L4" s="159">
        <f>C4*10</f>
        <v>7604170</v>
      </c>
      <c r="M4" s="159">
        <f>C4*11</f>
        <v>8364587</v>
      </c>
    </row>
    <row r="5" spans="1:13" ht="27" customHeight="1" x14ac:dyDescent="0.4">
      <c r="A5" s="97">
        <v>24000</v>
      </c>
      <c r="B5" s="97">
        <f t="shared" ref="B5:B19" si="0">A5*365</f>
        <v>8760000</v>
      </c>
      <c r="C5" s="159">
        <f t="shared" ref="C5:C19" si="1">_xlfn.CEILING.MATH(B5/12)</f>
        <v>730000</v>
      </c>
      <c r="D5" s="159">
        <f t="shared" ref="D5:D19" si="2">C5*2</f>
        <v>1460000</v>
      </c>
      <c r="E5" s="159">
        <f t="shared" ref="E5:E19" si="3">C5*3</f>
        <v>2190000</v>
      </c>
      <c r="F5" s="159">
        <f t="shared" ref="F5:F19" si="4">C5*4</f>
        <v>2920000</v>
      </c>
      <c r="G5" s="159">
        <f t="shared" ref="G5:G19" si="5">C5*5</f>
        <v>3650000</v>
      </c>
      <c r="H5" s="159">
        <f t="shared" ref="H5:H19" si="6">C5*6</f>
        <v>4380000</v>
      </c>
      <c r="I5" s="159">
        <f t="shared" ref="I5:I19" si="7">C5*7</f>
        <v>5110000</v>
      </c>
      <c r="J5" s="159">
        <f t="shared" ref="J5:J19" si="8">C5*8</f>
        <v>5840000</v>
      </c>
      <c r="K5" s="159">
        <f t="shared" ref="K5:K19" si="9">C5*9</f>
        <v>6570000</v>
      </c>
      <c r="L5" s="159">
        <f t="shared" ref="L5:L19" si="10">C5*10</f>
        <v>7300000</v>
      </c>
      <c r="M5" s="159">
        <f t="shared" ref="M5:M19" si="11">C5*11</f>
        <v>8030000</v>
      </c>
    </row>
    <row r="6" spans="1:13" ht="27" customHeight="1" x14ac:dyDescent="0.4">
      <c r="A6" s="97">
        <v>22000</v>
      </c>
      <c r="B6" s="97">
        <f t="shared" si="0"/>
        <v>8030000</v>
      </c>
      <c r="C6" s="159">
        <f t="shared" si="1"/>
        <v>669167</v>
      </c>
      <c r="D6" s="159">
        <f t="shared" si="2"/>
        <v>1338334</v>
      </c>
      <c r="E6" s="159">
        <f t="shared" si="3"/>
        <v>2007501</v>
      </c>
      <c r="F6" s="159">
        <f t="shared" si="4"/>
        <v>2676668</v>
      </c>
      <c r="G6" s="159">
        <f t="shared" si="5"/>
        <v>3345835</v>
      </c>
      <c r="H6" s="159">
        <f t="shared" si="6"/>
        <v>4015002</v>
      </c>
      <c r="I6" s="159">
        <f t="shared" si="7"/>
        <v>4684169</v>
      </c>
      <c r="J6" s="159">
        <f t="shared" si="8"/>
        <v>5353336</v>
      </c>
      <c r="K6" s="159">
        <f t="shared" si="9"/>
        <v>6022503</v>
      </c>
      <c r="L6" s="159">
        <f t="shared" si="10"/>
        <v>6691670</v>
      </c>
      <c r="M6" s="159">
        <f t="shared" si="11"/>
        <v>7360837</v>
      </c>
    </row>
    <row r="7" spans="1:13" ht="27" customHeight="1" x14ac:dyDescent="0.4">
      <c r="A7" s="97">
        <v>20000</v>
      </c>
      <c r="B7" s="97">
        <f t="shared" si="0"/>
        <v>7300000</v>
      </c>
      <c r="C7" s="159">
        <f t="shared" si="1"/>
        <v>608334</v>
      </c>
      <c r="D7" s="159">
        <f t="shared" si="2"/>
        <v>1216668</v>
      </c>
      <c r="E7" s="159">
        <f t="shared" si="3"/>
        <v>1825002</v>
      </c>
      <c r="F7" s="159">
        <f t="shared" si="4"/>
        <v>2433336</v>
      </c>
      <c r="G7" s="159">
        <f t="shared" si="5"/>
        <v>3041670</v>
      </c>
      <c r="H7" s="159">
        <f t="shared" si="6"/>
        <v>3650004</v>
      </c>
      <c r="I7" s="159">
        <f t="shared" si="7"/>
        <v>4258338</v>
      </c>
      <c r="J7" s="159">
        <f t="shared" si="8"/>
        <v>4866672</v>
      </c>
      <c r="K7" s="159">
        <f t="shared" si="9"/>
        <v>5475006</v>
      </c>
      <c r="L7" s="159">
        <f t="shared" si="10"/>
        <v>6083340</v>
      </c>
      <c r="M7" s="159">
        <f t="shared" si="11"/>
        <v>6691674</v>
      </c>
    </row>
    <row r="8" spans="1:13" ht="27" customHeight="1" x14ac:dyDescent="0.4">
      <c r="A8" s="97">
        <v>18000</v>
      </c>
      <c r="B8" s="97">
        <f t="shared" si="0"/>
        <v>6570000</v>
      </c>
      <c r="C8" s="159">
        <f t="shared" si="1"/>
        <v>547500</v>
      </c>
      <c r="D8" s="159">
        <f t="shared" si="2"/>
        <v>1095000</v>
      </c>
      <c r="E8" s="159">
        <f t="shared" si="3"/>
        <v>1642500</v>
      </c>
      <c r="F8" s="159">
        <f t="shared" si="4"/>
        <v>2190000</v>
      </c>
      <c r="G8" s="159">
        <f t="shared" si="5"/>
        <v>2737500</v>
      </c>
      <c r="H8" s="159">
        <f t="shared" si="6"/>
        <v>3285000</v>
      </c>
      <c r="I8" s="159">
        <f t="shared" si="7"/>
        <v>3832500</v>
      </c>
      <c r="J8" s="159">
        <f t="shared" si="8"/>
        <v>4380000</v>
      </c>
      <c r="K8" s="159">
        <f t="shared" si="9"/>
        <v>4927500</v>
      </c>
      <c r="L8" s="159">
        <f t="shared" si="10"/>
        <v>5475000</v>
      </c>
      <c r="M8" s="159">
        <f t="shared" si="11"/>
        <v>6022500</v>
      </c>
    </row>
    <row r="9" spans="1:13" ht="27" customHeight="1" x14ac:dyDescent="0.4">
      <c r="A9" s="97">
        <v>16000</v>
      </c>
      <c r="B9" s="97">
        <f t="shared" si="0"/>
        <v>5840000</v>
      </c>
      <c r="C9" s="159">
        <f t="shared" si="1"/>
        <v>486667</v>
      </c>
      <c r="D9" s="159">
        <f t="shared" si="2"/>
        <v>973334</v>
      </c>
      <c r="E9" s="159">
        <f t="shared" si="3"/>
        <v>1460001</v>
      </c>
      <c r="F9" s="159">
        <f t="shared" si="4"/>
        <v>1946668</v>
      </c>
      <c r="G9" s="159">
        <f t="shared" si="5"/>
        <v>2433335</v>
      </c>
      <c r="H9" s="159">
        <f t="shared" si="6"/>
        <v>2920002</v>
      </c>
      <c r="I9" s="159">
        <f t="shared" si="7"/>
        <v>3406669</v>
      </c>
      <c r="J9" s="159">
        <f t="shared" si="8"/>
        <v>3893336</v>
      </c>
      <c r="K9" s="159">
        <f t="shared" si="9"/>
        <v>4380003</v>
      </c>
      <c r="L9" s="159">
        <f t="shared" si="10"/>
        <v>4866670</v>
      </c>
      <c r="M9" s="159">
        <f t="shared" si="11"/>
        <v>5353337</v>
      </c>
    </row>
    <row r="10" spans="1:13" ht="27" customHeight="1" x14ac:dyDescent="0.4">
      <c r="A10" s="97">
        <v>14000</v>
      </c>
      <c r="B10" s="97">
        <f t="shared" si="0"/>
        <v>5110000</v>
      </c>
      <c r="C10" s="159">
        <f t="shared" si="1"/>
        <v>425834</v>
      </c>
      <c r="D10" s="159">
        <f t="shared" si="2"/>
        <v>851668</v>
      </c>
      <c r="E10" s="159">
        <f t="shared" si="3"/>
        <v>1277502</v>
      </c>
      <c r="F10" s="159">
        <f t="shared" si="4"/>
        <v>1703336</v>
      </c>
      <c r="G10" s="159">
        <f t="shared" si="5"/>
        <v>2129170</v>
      </c>
      <c r="H10" s="159">
        <f t="shared" si="6"/>
        <v>2555004</v>
      </c>
      <c r="I10" s="159">
        <f t="shared" si="7"/>
        <v>2980838</v>
      </c>
      <c r="J10" s="159">
        <f t="shared" si="8"/>
        <v>3406672</v>
      </c>
      <c r="K10" s="159">
        <f t="shared" si="9"/>
        <v>3832506</v>
      </c>
      <c r="L10" s="159">
        <f t="shared" si="10"/>
        <v>4258340</v>
      </c>
      <c r="M10" s="159">
        <f t="shared" si="11"/>
        <v>4684174</v>
      </c>
    </row>
    <row r="11" spans="1:13" ht="27" customHeight="1" x14ac:dyDescent="0.4">
      <c r="A11" s="97">
        <v>12000</v>
      </c>
      <c r="B11" s="97">
        <f t="shared" si="0"/>
        <v>4380000</v>
      </c>
      <c r="C11" s="159">
        <f t="shared" si="1"/>
        <v>365000</v>
      </c>
      <c r="D11" s="159">
        <f t="shared" si="2"/>
        <v>730000</v>
      </c>
      <c r="E11" s="159">
        <f t="shared" si="3"/>
        <v>1095000</v>
      </c>
      <c r="F11" s="159">
        <f t="shared" si="4"/>
        <v>1460000</v>
      </c>
      <c r="G11" s="159">
        <f t="shared" si="5"/>
        <v>1825000</v>
      </c>
      <c r="H11" s="159">
        <f t="shared" si="6"/>
        <v>2190000</v>
      </c>
      <c r="I11" s="159">
        <f t="shared" si="7"/>
        <v>2555000</v>
      </c>
      <c r="J11" s="159">
        <f t="shared" si="8"/>
        <v>2920000</v>
      </c>
      <c r="K11" s="159">
        <f t="shared" si="9"/>
        <v>3285000</v>
      </c>
      <c r="L11" s="159">
        <f t="shared" si="10"/>
        <v>3650000</v>
      </c>
      <c r="M11" s="159">
        <f t="shared" si="11"/>
        <v>4015000</v>
      </c>
    </row>
    <row r="12" spans="1:13" ht="27" customHeight="1" x14ac:dyDescent="0.4">
      <c r="A12" s="97">
        <v>10000</v>
      </c>
      <c r="B12" s="97">
        <f t="shared" si="0"/>
        <v>3650000</v>
      </c>
      <c r="C12" s="159">
        <f t="shared" si="1"/>
        <v>304167</v>
      </c>
      <c r="D12" s="159">
        <f t="shared" si="2"/>
        <v>608334</v>
      </c>
      <c r="E12" s="159">
        <f t="shared" si="3"/>
        <v>912501</v>
      </c>
      <c r="F12" s="159">
        <f t="shared" si="4"/>
        <v>1216668</v>
      </c>
      <c r="G12" s="159">
        <f t="shared" si="5"/>
        <v>1520835</v>
      </c>
      <c r="H12" s="159">
        <f t="shared" si="6"/>
        <v>1825002</v>
      </c>
      <c r="I12" s="159">
        <f t="shared" si="7"/>
        <v>2129169</v>
      </c>
      <c r="J12" s="159">
        <f t="shared" si="8"/>
        <v>2433336</v>
      </c>
      <c r="K12" s="159">
        <f t="shared" si="9"/>
        <v>2737503</v>
      </c>
      <c r="L12" s="159">
        <f t="shared" si="10"/>
        <v>3041670</v>
      </c>
      <c r="M12" s="159">
        <f t="shared" si="11"/>
        <v>3345837</v>
      </c>
    </row>
    <row r="13" spans="1:13" ht="27" customHeight="1" x14ac:dyDescent="0.4">
      <c r="A13" s="97">
        <v>9000</v>
      </c>
      <c r="B13" s="97">
        <f t="shared" si="0"/>
        <v>3285000</v>
      </c>
      <c r="C13" s="159">
        <f t="shared" si="1"/>
        <v>273750</v>
      </c>
      <c r="D13" s="159">
        <f t="shared" si="2"/>
        <v>547500</v>
      </c>
      <c r="E13" s="159">
        <f t="shared" si="3"/>
        <v>821250</v>
      </c>
      <c r="F13" s="159">
        <f t="shared" si="4"/>
        <v>1095000</v>
      </c>
      <c r="G13" s="159">
        <f t="shared" si="5"/>
        <v>1368750</v>
      </c>
      <c r="H13" s="159">
        <f t="shared" si="6"/>
        <v>1642500</v>
      </c>
      <c r="I13" s="159">
        <f t="shared" si="7"/>
        <v>1916250</v>
      </c>
      <c r="J13" s="159">
        <f t="shared" si="8"/>
        <v>2190000</v>
      </c>
      <c r="K13" s="159">
        <f t="shared" si="9"/>
        <v>2463750</v>
      </c>
      <c r="L13" s="159">
        <f t="shared" si="10"/>
        <v>2737500</v>
      </c>
      <c r="M13" s="159">
        <f t="shared" si="11"/>
        <v>3011250</v>
      </c>
    </row>
    <row r="14" spans="1:13" ht="27" customHeight="1" x14ac:dyDescent="0.4">
      <c r="A14" s="97">
        <v>8000</v>
      </c>
      <c r="B14" s="97">
        <f t="shared" si="0"/>
        <v>2920000</v>
      </c>
      <c r="C14" s="159">
        <f t="shared" si="1"/>
        <v>243334</v>
      </c>
      <c r="D14" s="159">
        <f t="shared" si="2"/>
        <v>486668</v>
      </c>
      <c r="E14" s="159">
        <f t="shared" si="3"/>
        <v>730002</v>
      </c>
      <c r="F14" s="159">
        <f t="shared" si="4"/>
        <v>973336</v>
      </c>
      <c r="G14" s="159">
        <f t="shared" si="5"/>
        <v>1216670</v>
      </c>
      <c r="H14" s="159">
        <f t="shared" si="6"/>
        <v>1460004</v>
      </c>
      <c r="I14" s="159">
        <f t="shared" si="7"/>
        <v>1703338</v>
      </c>
      <c r="J14" s="159">
        <f t="shared" si="8"/>
        <v>1946672</v>
      </c>
      <c r="K14" s="159">
        <f t="shared" si="9"/>
        <v>2190006</v>
      </c>
      <c r="L14" s="159">
        <f t="shared" si="10"/>
        <v>2433340</v>
      </c>
      <c r="M14" s="159">
        <f t="shared" si="11"/>
        <v>2676674</v>
      </c>
    </row>
    <row r="15" spans="1:13" ht="27" customHeight="1" x14ac:dyDescent="0.4">
      <c r="A15" s="97">
        <v>7000</v>
      </c>
      <c r="B15" s="97">
        <f t="shared" si="0"/>
        <v>2555000</v>
      </c>
      <c r="C15" s="159">
        <f t="shared" si="1"/>
        <v>212917</v>
      </c>
      <c r="D15" s="159">
        <f t="shared" si="2"/>
        <v>425834</v>
      </c>
      <c r="E15" s="159">
        <f t="shared" si="3"/>
        <v>638751</v>
      </c>
      <c r="F15" s="159">
        <f t="shared" si="4"/>
        <v>851668</v>
      </c>
      <c r="G15" s="159">
        <f t="shared" si="5"/>
        <v>1064585</v>
      </c>
      <c r="H15" s="159">
        <f t="shared" si="6"/>
        <v>1277502</v>
      </c>
      <c r="I15" s="159">
        <f t="shared" si="7"/>
        <v>1490419</v>
      </c>
      <c r="J15" s="159">
        <f t="shared" si="8"/>
        <v>1703336</v>
      </c>
      <c r="K15" s="159">
        <f t="shared" si="9"/>
        <v>1916253</v>
      </c>
      <c r="L15" s="159">
        <f t="shared" si="10"/>
        <v>2129170</v>
      </c>
      <c r="M15" s="159">
        <f t="shared" si="11"/>
        <v>2342087</v>
      </c>
    </row>
    <row r="16" spans="1:13" ht="27" customHeight="1" x14ac:dyDescent="0.4">
      <c r="A16" s="97">
        <v>6000</v>
      </c>
      <c r="B16" s="97">
        <f t="shared" si="0"/>
        <v>2190000</v>
      </c>
      <c r="C16" s="159">
        <f t="shared" si="1"/>
        <v>182500</v>
      </c>
      <c r="D16" s="159">
        <f t="shared" si="2"/>
        <v>365000</v>
      </c>
      <c r="E16" s="159">
        <f t="shared" si="3"/>
        <v>547500</v>
      </c>
      <c r="F16" s="159">
        <f t="shared" si="4"/>
        <v>730000</v>
      </c>
      <c r="G16" s="159">
        <f t="shared" si="5"/>
        <v>912500</v>
      </c>
      <c r="H16" s="159">
        <f t="shared" si="6"/>
        <v>1095000</v>
      </c>
      <c r="I16" s="159">
        <f t="shared" si="7"/>
        <v>1277500</v>
      </c>
      <c r="J16" s="159">
        <f t="shared" si="8"/>
        <v>1460000</v>
      </c>
      <c r="K16" s="159">
        <f t="shared" si="9"/>
        <v>1642500</v>
      </c>
      <c r="L16" s="159">
        <f t="shared" si="10"/>
        <v>1825000</v>
      </c>
      <c r="M16" s="159">
        <f t="shared" si="11"/>
        <v>2007500</v>
      </c>
    </row>
    <row r="17" spans="1:13" ht="27" customHeight="1" x14ac:dyDescent="0.4">
      <c r="A17" s="97">
        <v>5000</v>
      </c>
      <c r="B17" s="97">
        <f t="shared" si="0"/>
        <v>1825000</v>
      </c>
      <c r="C17" s="159">
        <f t="shared" si="1"/>
        <v>152084</v>
      </c>
      <c r="D17" s="159">
        <f t="shared" si="2"/>
        <v>304168</v>
      </c>
      <c r="E17" s="159">
        <f t="shared" si="3"/>
        <v>456252</v>
      </c>
      <c r="F17" s="159">
        <f t="shared" si="4"/>
        <v>608336</v>
      </c>
      <c r="G17" s="159">
        <f t="shared" si="5"/>
        <v>760420</v>
      </c>
      <c r="H17" s="159">
        <f t="shared" si="6"/>
        <v>912504</v>
      </c>
      <c r="I17" s="159">
        <f t="shared" si="7"/>
        <v>1064588</v>
      </c>
      <c r="J17" s="159">
        <f t="shared" si="8"/>
        <v>1216672</v>
      </c>
      <c r="K17" s="159">
        <f t="shared" si="9"/>
        <v>1368756</v>
      </c>
      <c r="L17" s="159">
        <f t="shared" si="10"/>
        <v>1520840</v>
      </c>
      <c r="M17" s="159">
        <f t="shared" si="11"/>
        <v>1672924</v>
      </c>
    </row>
    <row r="18" spans="1:13" ht="27" customHeight="1" x14ac:dyDescent="0.4">
      <c r="A18" s="97">
        <v>4000</v>
      </c>
      <c r="B18" s="97">
        <f t="shared" si="0"/>
        <v>1460000</v>
      </c>
      <c r="C18" s="159">
        <f t="shared" si="1"/>
        <v>121667</v>
      </c>
      <c r="D18" s="159">
        <f t="shared" si="2"/>
        <v>243334</v>
      </c>
      <c r="E18" s="159">
        <f t="shared" si="3"/>
        <v>365001</v>
      </c>
      <c r="F18" s="159">
        <f t="shared" si="4"/>
        <v>486668</v>
      </c>
      <c r="G18" s="159">
        <f t="shared" si="5"/>
        <v>608335</v>
      </c>
      <c r="H18" s="159">
        <f t="shared" si="6"/>
        <v>730002</v>
      </c>
      <c r="I18" s="159">
        <f t="shared" si="7"/>
        <v>851669</v>
      </c>
      <c r="J18" s="159">
        <f t="shared" si="8"/>
        <v>973336</v>
      </c>
      <c r="K18" s="159">
        <f t="shared" si="9"/>
        <v>1095003</v>
      </c>
      <c r="L18" s="159">
        <f t="shared" si="10"/>
        <v>1216670</v>
      </c>
      <c r="M18" s="159">
        <f t="shared" si="11"/>
        <v>1338337</v>
      </c>
    </row>
    <row r="19" spans="1:13" ht="27" customHeight="1" x14ac:dyDescent="0.4">
      <c r="A19" s="97">
        <v>3500</v>
      </c>
      <c r="B19" s="97">
        <f t="shared" si="0"/>
        <v>1277500</v>
      </c>
      <c r="C19" s="159">
        <f t="shared" si="1"/>
        <v>106459</v>
      </c>
      <c r="D19" s="159">
        <f t="shared" si="2"/>
        <v>212918</v>
      </c>
      <c r="E19" s="159">
        <f t="shared" si="3"/>
        <v>319377</v>
      </c>
      <c r="F19" s="159">
        <f t="shared" si="4"/>
        <v>425836</v>
      </c>
      <c r="G19" s="159">
        <f t="shared" si="5"/>
        <v>532295</v>
      </c>
      <c r="H19" s="159">
        <f t="shared" si="6"/>
        <v>638754</v>
      </c>
      <c r="I19" s="159">
        <f t="shared" si="7"/>
        <v>745213</v>
      </c>
      <c r="J19" s="159">
        <f t="shared" si="8"/>
        <v>851672</v>
      </c>
      <c r="K19" s="159">
        <f t="shared" si="9"/>
        <v>958131</v>
      </c>
      <c r="L19" s="159">
        <f t="shared" si="10"/>
        <v>1064590</v>
      </c>
      <c r="M19" s="159">
        <f t="shared" si="11"/>
        <v>1171049</v>
      </c>
    </row>
  </sheetData>
  <sheetProtection sheet="1" objects="1" scenarios="1"/>
  <mergeCells count="1">
    <mergeCell ref="A1:M1"/>
  </mergeCells>
  <phoneticPr fontId="2"/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V x t U U e 0 D C 2 l A A A A 9 Q A A A B I A H A B D b 2 5 m a W c v U G F j a 2 F n Z S 5 4 b W w g o h g A K K A U A A A A A A A A A A A A A A A A A A A A A A A A A A A A h Y + x D o I w G I R f h X S n h R q V k J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o w V e 0 j k O g E w M M q W / P h 3 n P t 0 f C K u + t n 0 n 2 Z H 7 6 x z I J I G 8 L 7 A H U E s D B B Q A A g A I A D V c b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G 1 R K I p H u A 4 A A A A R A A A A E w A c A E Z v c m 1 1 b G F z L 1 N l Y 3 R p b 2 4 x L m 0 g o h g A K K A U A A A A A A A A A A A A A A A A A A A A A A A A A A A A K 0 5 N L s n M z 1 M I h t C G 1 g B Q S w E C L Q A U A A I A C A A 1 X G 1 R R 7 Q M L a U A A A D 1 A A A A E g A A A A A A A A A A A A A A A A A A A A A A Q 2 9 u Z m l n L 1 B h Y 2 t h Z 2 U u e G 1 s U E s B A i 0 A F A A C A A g A N V x t U Q / K 6 a u k A A A A 6 Q A A A B M A A A A A A A A A A A A A A A A A 8 Q A A A F t D b 2 5 0 Z W 5 0 X 1 R 5 c G V z X S 5 4 b W x Q S w E C L Q A U A A I A C A A 1 X G 1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J Z f c R r 7 6 0 u n M x u k G K q q P g A A A A A C A A A A A A A Q Z g A A A A E A A C A A A A C S Z o 3 n g H a M B c z i b 7 J H U 6 g 4 c H t M s j G 3 v 2 r 1 R q t h V x x O t A A A A A A O g A A A A A I A A C A A A A C z 2 V l G P A U B U g s t U 5 f U L d U N L v n Y S K H d a y j S 7 j 0 j R l Y D g F A A A A B d j T e a 4 o 9 q G u A L r z r u w F A k V I L D E E R R Z b f L l 5 H m A j y / V g u B I 8 D o k C W S v 6 1 / g x / x G 2 5 x k l s G h o u + / + 4 K Q b X 8 D E n b s q Z 4 p A g 3 a a R B b y 8 Z 8 O 8 J x k A A A A C q 0 e a w p Y i 6 L k 5 1 / o 3 c 3 Q e 9 2 J i Z g g 6 C 7 y f 0 c t G I x 2 I 2 a a b t p 3 f K w M N e b e T y H A 9 Z J s a 7 J 5 3 a n v U H n b 5 z P 0 B H G k T 6 < / D a t a M a s h u p > 
</file>

<file path=customXml/itemProps1.xml><?xml version="1.0" encoding="utf-8"?>
<ds:datastoreItem xmlns:ds="http://schemas.openxmlformats.org/officeDocument/2006/customXml" ds:itemID="{BC13433E-C017-497D-B9DA-ACE2E76BDB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計算シート</vt:lpstr>
      <vt:lpstr>保険料</vt:lpstr>
      <vt:lpstr>月会費</vt:lpstr>
      <vt:lpstr>保険料一覧表</vt:lpstr>
      <vt:lpstr>早見表</vt:lpstr>
      <vt:lpstr>特別加入保険料算定基礎額表</vt:lpstr>
      <vt:lpstr>早見表!Print_Area</vt:lpstr>
      <vt:lpstr>保険料一覧表!Print_Area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2020-12-21T01:54:40Z</cp:lastPrinted>
  <dcterms:created xsi:type="dcterms:W3CDTF">2020-10-28T00:29:57Z</dcterms:created>
  <dcterms:modified xsi:type="dcterms:W3CDTF">2020-12-21T01:59:35Z</dcterms:modified>
</cp:coreProperties>
</file>